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20" yWindow="60" windowWidth="14070" windowHeight="11640" tabRatio="714" activeTab="0"/>
  </bookViews>
  <sheets>
    <sheet name="0" sheetId="1" r:id="rId1"/>
  </sheets>
  <definedNames>
    <definedName name="_xlnm.Print_Area" localSheetId="0">'0'!$A$1:$K$67</definedName>
  </definedNames>
  <calcPr fullCalcOnLoad="1"/>
</workbook>
</file>

<file path=xl/sharedStrings.xml><?xml version="1.0" encoding="utf-8"?>
<sst xmlns="http://schemas.openxmlformats.org/spreadsheetml/2006/main" count="128" uniqueCount="62">
  <si>
    <t>#</t>
  </si>
  <si>
    <t>Tavi I. teritoriis aTviseba da 
mosamzadebeli samuSaoebi</t>
  </si>
  <si>
    <t>Tavi II. miwis vakisi</t>
  </si>
  <si>
    <t>Tavi III. sagzao samosi</t>
  </si>
  <si>
    <t>jami Tavi I:</t>
  </si>
  <si>
    <t>jami Tavi II:</t>
  </si>
  <si>
    <t>jami Tavi III:</t>
  </si>
  <si>
    <t>ლარი</t>
  </si>
  <si>
    <t>სამუშაოს ჩამონათვალი</t>
  </si>
  <si>
    <t>განზ.
ერთ.</t>
  </si>
  <si>
    <t>რაოდენ.</t>
  </si>
  <si>
    <t>მ ა ს ა ლ ა</t>
  </si>
  <si>
    <t>ხელფასი</t>
  </si>
  <si>
    <t>ტრანსპორტი და მექანიზმების</t>
  </si>
  <si>
    <t>ჯამი</t>
  </si>
  <si>
    <t>ერთ. 
ფასი</t>
  </si>
  <si>
    <t>ტრასის აღდგენა და დამაგრება</t>
  </si>
  <si>
    <t>კმ</t>
  </si>
  <si>
    <t>ტ</t>
  </si>
  <si>
    <t>გამი</t>
  </si>
  <si>
    <t>დ.ღ.გ. 18%</t>
  </si>
  <si>
    <r>
      <t>მ</t>
    </r>
    <r>
      <rPr>
        <vertAlign val="superscript"/>
        <sz val="12"/>
        <rFont val="Arial"/>
        <family val="2"/>
      </rPr>
      <t>3</t>
    </r>
  </si>
  <si>
    <r>
      <t>მ</t>
    </r>
    <r>
      <rPr>
        <vertAlign val="superscript"/>
        <sz val="12"/>
        <rFont val="Arial"/>
        <family val="2"/>
      </rPr>
      <t>2</t>
    </r>
  </si>
  <si>
    <t>გაუთვალისწინებელი ხარჯები (3%)</t>
  </si>
  <si>
    <r>
      <t>საფუძვლის ზედა ფენაზე თხევადი ბიტუმის  მოსხმა 
1მ</t>
    </r>
    <r>
      <rPr>
        <vertAlign val="superscript"/>
        <sz val="12"/>
        <color indexed="8"/>
        <rFont val="Arial"/>
        <family val="2"/>
      </rPr>
      <t>2</t>
    </r>
    <r>
      <rPr>
        <sz val="12"/>
        <color indexed="8"/>
        <rFont val="Arial"/>
        <family val="2"/>
      </rPr>
      <t>-ზე 700 გრ.</t>
    </r>
  </si>
  <si>
    <t>Tavi IV. xelovnuri nagebobebi</t>
  </si>
  <si>
    <t>ტრანშეის შევსება ქვიშა–ხრეშოვანი ნარევით</t>
  </si>
  <si>
    <t>ქვესაგები ფენის მოწყობა ქვიშა–ხრეშოვანი ნარევით                 სისქით 10 სმ</t>
  </si>
  <si>
    <t>გრძ/მ</t>
  </si>
  <si>
    <t>jami Tavi IV:</t>
  </si>
  <si>
    <t xml:space="preserve">გზის მოშანდაკება გრეიდერით </t>
  </si>
  <si>
    <r>
      <t>მ</t>
    </r>
    <r>
      <rPr>
        <vertAlign val="superscript"/>
        <sz val="12"/>
        <rFont val="Arial"/>
        <family val="2"/>
      </rPr>
      <t>2</t>
    </r>
  </si>
  <si>
    <r>
      <t xml:space="preserve">ქვაბულის დამუშავება ექსკავატორით ჩამჩის მოცულობით 
</t>
    </r>
    <r>
      <rPr>
        <sz val="12"/>
        <color indexed="8"/>
        <rFont val="Arial"/>
        <family val="2"/>
      </rPr>
      <t xml:space="preserve">0,5 </t>
    </r>
    <r>
      <rPr>
        <sz val="12"/>
        <color indexed="8"/>
        <rFont val="AcadNusx"/>
        <family val="0"/>
      </rPr>
      <t>მ</t>
    </r>
    <r>
      <rPr>
        <vertAlign val="superscript"/>
        <sz val="12"/>
        <color indexed="8"/>
        <rFont val="AcadNusx"/>
        <family val="0"/>
      </rPr>
      <t>3</t>
    </r>
    <r>
      <rPr>
        <sz val="12"/>
        <color indexed="8"/>
        <rFont val="AcadNusx"/>
        <family val="0"/>
      </rPr>
      <t xml:space="preserve"> და დატვირთვა ა/თვითმცლელებზე </t>
    </r>
  </si>
  <si>
    <t>ლითონის მილის D-500 მმ ჩადება ტრანშეაში</t>
  </si>
  <si>
    <t>D-500 მმ ლითონის მილების მოწყობა ეზოს შესასვლელებში</t>
  </si>
  <si>
    <t>ზედმეტი გრუნტის ტრანსპორტირება ნაყარში 5კმ-ზე</t>
  </si>
  <si>
    <t>ზედმეტი გრუნტის დატვირთვა და ტრანსპორტირება ნაყარში      3 კმ-ზე</t>
  </si>
  <si>
    <r>
      <t>გზის გვერდების გაწმენდა გრეიდერით, რაც ითვალისწინებს  დალექილი გრუნტის და ნაგვის მოხსნას, გზის კიდეებიდან     L</t>
    </r>
    <r>
      <rPr>
        <vertAlign val="subscript"/>
        <sz val="12"/>
        <rFont val="Arial"/>
        <family val="2"/>
      </rPr>
      <t>საშ</t>
    </r>
    <r>
      <rPr>
        <sz val="12"/>
        <rFont val="Arial"/>
        <family val="2"/>
      </rPr>
      <t>=0,5 - 1,0 მ</t>
    </r>
  </si>
  <si>
    <r>
      <t>გრუნტის კიუვეტის გაჭრა (8ა/7ა) ექსკავატორის საშუალებით ჩამჩის მოცულობით 0,5 მ</t>
    </r>
    <r>
      <rPr>
        <vertAlign val="superscript"/>
        <sz val="12"/>
        <color indexed="8"/>
        <rFont val="Arial"/>
        <family val="2"/>
      </rPr>
      <t>3</t>
    </r>
    <r>
      <rPr>
        <sz val="12"/>
        <color indexed="8"/>
        <rFont val="Arial"/>
        <family val="2"/>
      </rPr>
      <t xml:space="preserve"> </t>
    </r>
  </si>
  <si>
    <t>საფუძვლის ქვედა  ფენის მოწყობა ქვიშა-ხრეშოვანი ნაევით  სისქით h=12 სმ   (დატკეპნის კოეფიციენტის გათვალისწინებით K=1,22)</t>
  </si>
  <si>
    <t>საფუძვლის ზედა  ფენის მოწყობა ფრაქციული ღორღით  (0-40მმ) სისქით h=7 სმ   (დატკეპნის კოეფიციენტის გათვალისწინებით K=1,26)</t>
  </si>
  <si>
    <r>
      <t xml:space="preserve">საფარის ზედა ფენის მოწყობა წვრილმარცვლოვანი მკვრივი, ა/ბეტონის ცხელი ნარევით, ტიპი Б, მარკა </t>
    </r>
    <r>
      <rPr>
        <sz val="12"/>
        <color indexed="8"/>
        <rFont val="AcadNusx"/>
        <family val="0"/>
      </rPr>
      <t>II</t>
    </r>
    <r>
      <rPr>
        <sz val="12"/>
        <color indexed="8"/>
        <rFont val="Arial"/>
        <family val="2"/>
      </rPr>
      <t xml:space="preserve">  სისქით 5 სმ</t>
    </r>
  </si>
  <si>
    <t>მისაყრელი გვერდულების მოწყობა ფრაქციული ღორღოთ 0-40 მმ სისქით 12 სმ, (დატკეპნის კოეფიციენტის გათვალისწინებით K=1,22)</t>
  </si>
  <si>
    <t>მონოლითური ბეტონის სათავისების მოსაწყობად ქვაბულის დამუშავება ექსკავატორით და დატვირთვა ა/თვითმცლელებზე</t>
  </si>
  <si>
    <t>ზედმეტი გრუნტის ტრანსპორტირება ნაყარში 5 კმ-ზე</t>
  </si>
  <si>
    <t>ქვესაგები ფენის მოწყობა ქვიშა–ხრეშოვანი ნარევით სისქით       10 სმ</t>
  </si>
  <si>
    <r>
      <t>პორტალური კედლის მოწყობა B</t>
    </r>
    <r>
      <rPr>
        <sz val="12"/>
        <color indexed="8"/>
        <rFont val="Arial"/>
        <family val="2"/>
      </rPr>
      <t>B-22,5</t>
    </r>
    <r>
      <rPr>
        <sz val="12"/>
        <color indexed="8"/>
        <rFont val="AcadNusx"/>
        <family val="0"/>
      </rPr>
      <t xml:space="preserve"> კლასის მონოლითური ბეტონით</t>
    </r>
  </si>
  <si>
    <t xml:space="preserve">– ფუნდამენტის ბეტონი </t>
  </si>
  <si>
    <t>– ტანის ბეტონი</t>
  </si>
  <si>
    <t>– პარაპეტი</t>
  </si>
  <si>
    <t>პორტალური კედლების  უბეების შევსება ქვიშა–ხრეშოვანი ნარევით</t>
  </si>
  <si>
    <t>D-500 მმ ლითონის მილების მოწყობა მიერთებებზე</t>
  </si>
  <si>
    <t>Tavi V. mierTebebi da gadakveTebi</t>
  </si>
  <si>
    <t>მიერთებების  მოშანდაკება გრეიდერით</t>
  </si>
  <si>
    <r>
      <t>მ</t>
    </r>
    <r>
      <rPr>
        <vertAlign val="superscript"/>
        <sz val="12"/>
        <rFont val="Arial"/>
        <family val="2"/>
      </rPr>
      <t>2</t>
    </r>
  </si>
  <si>
    <r>
      <t xml:space="preserve">საფარის ზედა ფენის მოწყობა წვრილმარცვლოვანი მკვრივი, ა/ბეტონის ცხელი ნარევით, ტიპი Б, მარკა </t>
    </r>
    <r>
      <rPr>
        <sz val="12"/>
        <color indexed="8"/>
        <rFont val="AcadNusx"/>
        <family val="0"/>
      </rPr>
      <t>II</t>
    </r>
    <r>
      <rPr>
        <sz val="12"/>
        <color indexed="8"/>
        <rFont val="Arial"/>
        <family val="2"/>
      </rPr>
      <t xml:space="preserve">  სისქით 5 სმ</t>
    </r>
  </si>
  <si>
    <t>jami Tavi V:</t>
  </si>
  <si>
    <t>I-V თავების ჯამები:</t>
  </si>
  <si>
    <t xml:space="preserve">ზედნადები ხარჯები </t>
  </si>
  <si>
    <t xml:space="preserve">გეგმიური დაგროვება </t>
  </si>
  <si>
    <t>გაუთვალისწინებელი ხარჯებისთვის განკუთვნილი თანხის გამოყენება მოხდება მხოლოდ დამკვეთის (შემსყიდველის) ნებართვით, მისივე ინიციატივით და/ან მიმწოდებლის მიერ დასაბუთებული და არგუმენტირებული წინადადებების განხილვისა და შეთანხმების საფუძველზე დამკვეთის (შემსყიდველის) სათანადო გადაწყვეტილებების მიღების შემდეგ</t>
  </si>
  <si>
    <r>
      <t xml:space="preserve"> ქ.მარტვილში თ.წოწორიას ქუჩ</t>
    </r>
    <r>
      <rPr>
        <sz val="16"/>
        <rFont val="Sylfaen"/>
        <family val="1"/>
      </rPr>
      <t xml:space="preserve">ისა და ქვაითის უბნის დამაკავშირებელი </t>
    </r>
    <r>
      <rPr>
        <sz val="16"/>
        <rFont val="AcadNusx"/>
        <family val="0"/>
      </rPr>
      <t xml:space="preserve"> 
გზის ა/ბეტონის საფარით მოწყობის სამუშაოები</t>
    </r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</si>
</sst>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Lari&quot;;\-#,##0\ &quot;Lari&quot;"/>
    <numFmt numFmtId="173" formatCode="#,##0\ &quot;Lari&quot;;[Red]\-#,##0\ &quot;Lari&quot;"/>
    <numFmt numFmtId="174" formatCode="#,##0.00\ &quot;Lari&quot;;\-#,##0.00\ &quot;Lari&quot;"/>
    <numFmt numFmtId="175" formatCode="#,##0.00\ &quot;Lari&quot;;[Red]\-#,##0.00\ &quot;Lari&quot;"/>
    <numFmt numFmtId="176" formatCode="_-* #,##0\ &quot;Lari&quot;_-;\-* #,##0\ &quot;Lari&quot;_-;_-* &quot;-&quot;\ &quot;Lari&quot;_-;_-@_-"/>
    <numFmt numFmtId="177" formatCode="_-* #,##0\ _L_a_r_i_-;\-* #,##0\ _L_a_r_i_-;_-* &quot;-&quot;\ _L_a_r_i_-;_-@_-"/>
    <numFmt numFmtId="178" formatCode="_-* #,##0.00\ &quot;Lari&quot;_-;\-* #,##0.00\ &quot;Lari&quot;_-;_-* &quot;-&quot;??\ &quot;Lari&quot;_-;_-@_-"/>
    <numFmt numFmtId="179" formatCode="_-* #,##0.00\ _L_a_r_i_-;\-* #,##0.00\ _L_a_r_i_-;_-* &quot;-&quot;??\ _L_a_r_i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  <numFmt numFmtId="185" formatCode="#,##0&quot;р.&quot;"/>
    <numFmt numFmtId="186" formatCode="[$-FC19]d\ mmmm\ yyyy\ &quot;г.&quot;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0.000"/>
    <numFmt numFmtId="192" formatCode="[$Ђ-2]\ #,##0.00_);[Red]\([$Ђ-2]\ #,##0.00\)"/>
    <numFmt numFmtId="193" formatCode="0.0000000000"/>
    <numFmt numFmtId="194" formatCode="0.000000000"/>
    <numFmt numFmtId="195" formatCode="0.00000000"/>
    <numFmt numFmtId="196" formatCode="0.0000000"/>
    <numFmt numFmtId="197" formatCode="0.000000"/>
    <numFmt numFmtId="198" formatCode="0.00000"/>
    <numFmt numFmtId="199" formatCode="0.0000"/>
  </numFmts>
  <fonts count="5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cadNusx"/>
      <family val="0"/>
    </font>
    <font>
      <sz val="8"/>
      <name val="Arial Cyr"/>
      <family val="0"/>
    </font>
    <font>
      <sz val="12"/>
      <name val="Arial"/>
      <family val="2"/>
    </font>
    <font>
      <sz val="12"/>
      <name val="Arial Cyr"/>
      <family val="0"/>
    </font>
    <font>
      <sz val="16"/>
      <name val="AcadNusx"/>
      <family val="0"/>
    </font>
    <font>
      <b/>
      <sz val="12"/>
      <name val="Arial"/>
      <family val="2"/>
    </font>
    <font>
      <b/>
      <u val="single"/>
      <sz val="14"/>
      <name val="AcadMtavr"/>
      <family val="0"/>
    </font>
    <font>
      <sz val="12"/>
      <color indexed="8"/>
      <name val="Arial"/>
      <family val="2"/>
    </font>
    <font>
      <vertAlign val="superscript"/>
      <sz val="12"/>
      <name val="Arial"/>
      <family val="2"/>
    </font>
    <font>
      <vertAlign val="superscript"/>
      <sz val="12"/>
      <color indexed="8"/>
      <name val="Arial"/>
      <family val="2"/>
    </font>
    <font>
      <sz val="12"/>
      <color indexed="8"/>
      <name val="AcadNusx"/>
      <family val="0"/>
    </font>
    <font>
      <vertAlign val="superscript"/>
      <sz val="12"/>
      <color indexed="8"/>
      <name val="AcadNusx"/>
      <family val="0"/>
    </font>
    <font>
      <vertAlign val="subscript"/>
      <sz val="12"/>
      <name val="Arial"/>
      <family val="2"/>
    </font>
    <font>
      <b/>
      <sz val="12"/>
      <name val="Arial Cyr"/>
      <family val="0"/>
    </font>
    <font>
      <sz val="10"/>
      <name val="Arial"/>
      <family val="2"/>
    </font>
    <font>
      <b/>
      <sz val="14"/>
      <name val="AcadMtavr"/>
      <family val="0"/>
    </font>
    <font>
      <sz val="16"/>
      <name val="Sylfae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cadMtav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AcadMtavr"/>
      <family val="0"/>
    </font>
    <font>
      <sz val="12"/>
      <color theme="1"/>
      <name val="Arial"/>
      <family val="2"/>
    </font>
    <font>
      <sz val="12"/>
      <color theme="1"/>
      <name val="AcadNusx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gray125">
        <bgColor theme="0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17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2" fontId="5" fillId="33" borderId="10" xfId="0" applyNumberFormat="1" applyFont="1" applyFill="1" applyBorder="1" applyAlignment="1">
      <alignment horizontal="center" vertical="center"/>
    </xf>
    <xf numFmtId="2" fontId="5" fillId="33" borderId="10" xfId="0" applyNumberFormat="1" applyFont="1" applyFill="1" applyBorder="1" applyAlignment="1">
      <alignment horizontal="center" vertical="center" wrapText="1"/>
    </xf>
    <xf numFmtId="0" fontId="6" fillId="33" borderId="0" xfId="0" applyFont="1" applyFill="1" applyAlignment="1">
      <alignment/>
    </xf>
    <xf numFmtId="0" fontId="5" fillId="33" borderId="10" xfId="0" applyFont="1" applyFill="1" applyBorder="1" applyAlignment="1">
      <alignment wrapText="1"/>
    </xf>
    <xf numFmtId="0" fontId="9" fillId="33" borderId="10" xfId="0" applyFont="1" applyFill="1" applyBorder="1" applyAlignment="1">
      <alignment horizontal="center" vertical="center" wrapText="1"/>
    </xf>
    <xf numFmtId="1" fontId="6" fillId="33" borderId="0" xfId="0" applyNumberFormat="1" applyFont="1" applyFill="1" applyAlignment="1">
      <alignment/>
    </xf>
    <xf numFmtId="0" fontId="5" fillId="33" borderId="10" xfId="0" applyFont="1" applyFill="1" applyBorder="1" applyAlignment="1">
      <alignment horizontal="center" vertical="center"/>
    </xf>
    <xf numFmtId="191" fontId="5" fillId="33" borderId="1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/>
    </xf>
    <xf numFmtId="0" fontId="55" fillId="33" borderId="10" xfId="0" applyFont="1" applyFill="1" applyBorder="1" applyAlignment="1">
      <alignment horizontal="right" vertical="center" wrapText="1"/>
    </xf>
    <xf numFmtId="2" fontId="8" fillId="33" borderId="10" xfId="0" applyNumberFormat="1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left" vertical="center"/>
    </xf>
    <xf numFmtId="0" fontId="5" fillId="33" borderId="10" xfId="0" applyFont="1" applyFill="1" applyBorder="1" applyAlignment="1">
      <alignment horizontal="left" vertical="center" wrapText="1"/>
    </xf>
    <xf numFmtId="0" fontId="56" fillId="33" borderId="10" xfId="0" applyFont="1" applyFill="1" applyBorder="1" applyAlignment="1">
      <alignment horizontal="left" vertical="center" wrapText="1"/>
    </xf>
    <xf numFmtId="0" fontId="56" fillId="33" borderId="10" xfId="0" applyFont="1" applyFill="1" applyBorder="1" applyAlignment="1">
      <alignment horizontal="center" vertical="center"/>
    </xf>
    <xf numFmtId="2" fontId="8" fillId="33" borderId="10" xfId="0" applyNumberFormat="1" applyFont="1" applyFill="1" applyBorder="1" applyAlignment="1">
      <alignment horizontal="center" vertical="center" wrapText="1"/>
    </xf>
    <xf numFmtId="2" fontId="8" fillId="33" borderId="10" xfId="0" applyNumberFormat="1" applyFont="1" applyFill="1" applyBorder="1" applyAlignment="1">
      <alignment horizontal="right" vertical="center" wrapText="1"/>
    </xf>
    <xf numFmtId="0" fontId="8" fillId="33" borderId="10" xfId="0" applyFont="1" applyFill="1" applyBorder="1" applyAlignment="1">
      <alignment horizontal="center" vertical="center"/>
    </xf>
    <xf numFmtId="2" fontId="6" fillId="33" borderId="0" xfId="0" applyNumberFormat="1" applyFont="1" applyFill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left" vertical="center"/>
    </xf>
    <xf numFmtId="0" fontId="57" fillId="33" borderId="10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center" vertical="center" wrapText="1"/>
    </xf>
    <xf numFmtId="191" fontId="5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2" fontId="16" fillId="33" borderId="0" xfId="0" applyNumberFormat="1" applyFont="1" applyFill="1" applyAlignment="1">
      <alignment/>
    </xf>
    <xf numFmtId="0" fontId="5" fillId="33" borderId="11" xfId="0" applyFont="1" applyFill="1" applyBorder="1" applyAlignment="1">
      <alignment horizontal="center" vertical="center" wrapText="1"/>
    </xf>
    <xf numFmtId="0" fontId="16" fillId="33" borderId="0" xfId="0" applyFont="1" applyFill="1" applyAlignment="1">
      <alignment/>
    </xf>
    <xf numFmtId="0" fontId="5" fillId="33" borderId="11" xfId="0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center" vertical="center" wrapText="1"/>
    </xf>
    <xf numFmtId="0" fontId="6" fillId="33" borderId="0" xfId="0" applyFont="1" applyFill="1" applyAlignment="1">
      <alignment horizontal="left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83"/>
  <sheetViews>
    <sheetView tabSelected="1" workbookViewId="0" topLeftCell="A49">
      <selection activeCell="B69" sqref="B69:K69"/>
    </sheetView>
  </sheetViews>
  <sheetFormatPr defaultColWidth="9.00390625" defaultRowHeight="12.75"/>
  <cols>
    <col min="1" max="1" width="7.00390625" style="3" customWidth="1"/>
    <col min="2" max="2" width="70.125" style="3" customWidth="1"/>
    <col min="3" max="3" width="9.875" style="3" customWidth="1"/>
    <col min="4" max="4" width="12.625" style="3" bestFit="1" customWidth="1"/>
    <col min="5" max="5" width="12.125" style="3" customWidth="1"/>
    <col min="6" max="6" width="16.875" style="3" customWidth="1"/>
    <col min="7" max="7" width="9.625" style="3" customWidth="1"/>
    <col min="8" max="8" width="13.75390625" style="3" bestFit="1" customWidth="1"/>
    <col min="9" max="9" width="11.25390625" style="3" customWidth="1"/>
    <col min="10" max="10" width="15.25390625" style="3" customWidth="1"/>
    <col min="11" max="11" width="14.75390625" style="3" customWidth="1"/>
    <col min="12" max="12" width="16.125" style="3" bestFit="1" customWidth="1"/>
    <col min="13" max="13" width="12.125" style="3" bestFit="1" customWidth="1"/>
    <col min="14" max="14" width="15.25390625" style="3" customWidth="1"/>
    <col min="15" max="16384" width="9.125" style="3" customWidth="1"/>
  </cols>
  <sheetData>
    <row r="1" spans="1:11" ht="46.5" customHeight="1">
      <c r="A1" s="42" t="s">
        <v>61</v>
      </c>
      <c r="B1" s="42"/>
      <c r="C1" s="42"/>
      <c r="D1" s="42"/>
      <c r="E1" s="42"/>
      <c r="F1" s="42"/>
      <c r="G1" s="42"/>
      <c r="H1" s="42"/>
      <c r="I1" s="42"/>
      <c r="J1" s="42"/>
      <c r="K1" s="42"/>
    </row>
    <row r="2" spans="1:11" ht="16.5">
      <c r="A2" s="41" t="s">
        <v>0</v>
      </c>
      <c r="B2" s="40" t="s">
        <v>8</v>
      </c>
      <c r="C2" s="41" t="s">
        <v>9</v>
      </c>
      <c r="D2" s="40" t="s">
        <v>10</v>
      </c>
      <c r="E2" s="40" t="s">
        <v>11</v>
      </c>
      <c r="F2" s="40"/>
      <c r="G2" s="40" t="s">
        <v>12</v>
      </c>
      <c r="H2" s="40"/>
      <c r="I2" s="39" t="s">
        <v>13</v>
      </c>
      <c r="J2" s="39"/>
      <c r="K2" s="40" t="s">
        <v>14</v>
      </c>
    </row>
    <row r="3" spans="1:11" ht="33">
      <c r="A3" s="41"/>
      <c r="B3" s="40"/>
      <c r="C3" s="41"/>
      <c r="D3" s="40"/>
      <c r="E3" s="22" t="s">
        <v>15</v>
      </c>
      <c r="F3" s="23" t="s">
        <v>14</v>
      </c>
      <c r="G3" s="22" t="s">
        <v>15</v>
      </c>
      <c r="H3" s="23" t="s">
        <v>14</v>
      </c>
      <c r="I3" s="22" t="s">
        <v>15</v>
      </c>
      <c r="J3" s="23" t="s">
        <v>14</v>
      </c>
      <c r="K3" s="40"/>
    </row>
    <row r="4" spans="1:11" ht="15.75">
      <c r="A4" s="24">
        <v>1</v>
      </c>
      <c r="B4" s="24">
        <v>2</v>
      </c>
      <c r="C4" s="24">
        <v>3</v>
      </c>
      <c r="D4" s="24">
        <v>4</v>
      </c>
      <c r="E4" s="24">
        <v>5</v>
      </c>
      <c r="F4" s="24">
        <v>6</v>
      </c>
      <c r="G4" s="24">
        <v>7</v>
      </c>
      <c r="H4" s="24">
        <v>8</v>
      </c>
      <c r="I4" s="24">
        <v>9</v>
      </c>
      <c r="J4" s="24">
        <v>10</v>
      </c>
      <c r="K4" s="24">
        <v>11</v>
      </c>
    </row>
    <row r="5" spans="1:13" ht="39">
      <c r="A5" s="4"/>
      <c r="B5" s="5" t="s">
        <v>1</v>
      </c>
      <c r="C5" s="13"/>
      <c r="D5" s="1"/>
      <c r="E5" s="1"/>
      <c r="F5" s="1"/>
      <c r="G5" s="1"/>
      <c r="H5" s="1"/>
      <c r="I5" s="1"/>
      <c r="J5" s="1"/>
      <c r="K5" s="1"/>
      <c r="M5" s="6"/>
    </row>
    <row r="6" spans="1:11" ht="15">
      <c r="A6" s="7">
        <v>1</v>
      </c>
      <c r="B6" s="14" t="s">
        <v>16</v>
      </c>
      <c r="C6" s="7" t="s">
        <v>17</v>
      </c>
      <c r="D6" s="8">
        <v>1.34</v>
      </c>
      <c r="E6" s="1"/>
      <c r="F6" s="1"/>
      <c r="G6" s="1"/>
      <c r="H6" s="1"/>
      <c r="I6" s="1"/>
      <c r="J6" s="1"/>
      <c r="K6" s="1"/>
    </row>
    <row r="7" spans="1:11" ht="15.75">
      <c r="A7" s="9"/>
      <c r="B7" s="10" t="s">
        <v>4</v>
      </c>
      <c r="C7" s="9"/>
      <c r="D7" s="1"/>
      <c r="E7" s="1"/>
      <c r="F7" s="1"/>
      <c r="G7" s="1"/>
      <c r="H7" s="1"/>
      <c r="I7" s="2"/>
      <c r="J7" s="1"/>
      <c r="K7" s="11"/>
    </row>
    <row r="8" spans="1:11" ht="19.5">
      <c r="A8" s="9"/>
      <c r="B8" s="12" t="s">
        <v>2</v>
      </c>
      <c r="C8" s="29"/>
      <c r="D8" s="2"/>
      <c r="E8" s="2"/>
      <c r="F8" s="1"/>
      <c r="G8" s="2"/>
      <c r="H8" s="1"/>
      <c r="I8" s="2"/>
      <c r="J8" s="1"/>
      <c r="K8" s="1"/>
    </row>
    <row r="9" spans="1:11" ht="49.5">
      <c r="A9" s="7">
        <v>2</v>
      </c>
      <c r="B9" s="15" t="s">
        <v>37</v>
      </c>
      <c r="C9" s="30" t="s">
        <v>21</v>
      </c>
      <c r="D9" s="2">
        <f>1340*0.75*0.15</f>
        <v>150.75</v>
      </c>
      <c r="E9" s="2"/>
      <c r="F9" s="1"/>
      <c r="G9" s="2"/>
      <c r="H9" s="1"/>
      <c r="I9" s="2"/>
      <c r="J9" s="1"/>
      <c r="K9" s="1"/>
    </row>
    <row r="10" spans="1:12" ht="33">
      <c r="A10" s="7">
        <v>3</v>
      </c>
      <c r="B10" s="16" t="s">
        <v>38</v>
      </c>
      <c r="C10" s="31" t="s">
        <v>21</v>
      </c>
      <c r="D10" s="2">
        <v>442.38</v>
      </c>
      <c r="E10" s="2"/>
      <c r="F10" s="1"/>
      <c r="G10" s="2"/>
      <c r="H10" s="1"/>
      <c r="I10" s="2"/>
      <c r="J10" s="1"/>
      <c r="K10" s="1"/>
      <c r="L10" s="21"/>
    </row>
    <row r="11" spans="1:11" ht="18">
      <c r="A11" s="7">
        <v>4</v>
      </c>
      <c r="B11" s="15" t="s">
        <v>30</v>
      </c>
      <c r="C11" s="31" t="s">
        <v>22</v>
      </c>
      <c r="D11" s="2">
        <v>8040</v>
      </c>
      <c r="E11" s="2"/>
      <c r="F11" s="1"/>
      <c r="G11" s="28"/>
      <c r="H11" s="1"/>
      <c r="I11" s="28"/>
      <c r="J11" s="1"/>
      <c r="K11" s="1"/>
    </row>
    <row r="12" spans="1:12" ht="30">
      <c r="A12" s="7">
        <v>5</v>
      </c>
      <c r="B12" s="15" t="s">
        <v>36</v>
      </c>
      <c r="C12" s="29" t="s">
        <v>18</v>
      </c>
      <c r="D12" s="2">
        <f>(D10+D9)*1.8</f>
        <v>1067.634</v>
      </c>
      <c r="E12" s="2"/>
      <c r="F12" s="1"/>
      <c r="G12" s="2"/>
      <c r="H12" s="1"/>
      <c r="I12" s="2"/>
      <c r="J12" s="1"/>
      <c r="K12" s="1"/>
      <c r="L12" s="21"/>
    </row>
    <row r="13" spans="1:11" ht="15.75">
      <c r="A13" s="31"/>
      <c r="B13" s="10" t="s">
        <v>5</v>
      </c>
      <c r="C13" s="29"/>
      <c r="D13" s="2"/>
      <c r="E13" s="2"/>
      <c r="F13" s="1"/>
      <c r="G13" s="2"/>
      <c r="H13" s="1"/>
      <c r="I13" s="2"/>
      <c r="J13" s="1"/>
      <c r="K13" s="11"/>
    </row>
    <row r="14" spans="1:11" ht="19.5">
      <c r="A14" s="31"/>
      <c r="B14" s="5" t="s">
        <v>3</v>
      </c>
      <c r="C14" s="29"/>
      <c r="D14" s="2"/>
      <c r="E14" s="2"/>
      <c r="F14" s="1"/>
      <c r="G14" s="2"/>
      <c r="H14" s="1"/>
      <c r="I14" s="2"/>
      <c r="J14" s="1"/>
      <c r="K14" s="1"/>
    </row>
    <row r="15" spans="1:11" ht="45">
      <c r="A15" s="31"/>
      <c r="B15" s="16" t="s">
        <v>39</v>
      </c>
      <c r="C15" s="31" t="s">
        <v>21</v>
      </c>
      <c r="D15" s="2">
        <v>1183.38</v>
      </c>
      <c r="E15" s="2"/>
      <c r="F15" s="1"/>
      <c r="G15" s="2"/>
      <c r="H15" s="1"/>
      <c r="I15" s="2"/>
      <c r="J15" s="1"/>
      <c r="K15" s="1"/>
    </row>
    <row r="16" spans="1:13" ht="45">
      <c r="A16" s="31">
        <v>1</v>
      </c>
      <c r="B16" s="16" t="s">
        <v>40</v>
      </c>
      <c r="C16" s="31" t="s">
        <v>31</v>
      </c>
      <c r="D16" s="2">
        <v>7090.91</v>
      </c>
      <c r="E16" s="2"/>
      <c r="F16" s="1"/>
      <c r="G16" s="2"/>
      <c r="H16" s="1"/>
      <c r="I16" s="2"/>
      <c r="J16" s="1"/>
      <c r="K16" s="1"/>
      <c r="M16" s="21"/>
    </row>
    <row r="17" spans="1:11" ht="33">
      <c r="A17" s="31">
        <v>2</v>
      </c>
      <c r="B17" s="16" t="s">
        <v>24</v>
      </c>
      <c r="C17" s="17" t="s">
        <v>18</v>
      </c>
      <c r="D17" s="2">
        <f>D18*0.0007</f>
        <v>4.425743</v>
      </c>
      <c r="E17" s="2"/>
      <c r="F17" s="1"/>
      <c r="G17" s="2"/>
      <c r="H17" s="1"/>
      <c r="I17" s="2"/>
      <c r="J17" s="1"/>
      <c r="K17" s="1"/>
    </row>
    <row r="18" spans="1:11" ht="31.5">
      <c r="A18" s="31">
        <v>5</v>
      </c>
      <c r="B18" s="16" t="s">
        <v>41</v>
      </c>
      <c r="C18" s="29" t="s">
        <v>22</v>
      </c>
      <c r="D18" s="2">
        <v>6322.49</v>
      </c>
      <c r="E18" s="2"/>
      <c r="F18" s="1"/>
      <c r="G18" s="2"/>
      <c r="H18" s="1"/>
      <c r="I18" s="2"/>
      <c r="J18" s="1"/>
      <c r="K18" s="1"/>
    </row>
    <row r="19" spans="1:11" ht="45">
      <c r="A19" s="31">
        <v>6</v>
      </c>
      <c r="B19" s="16" t="s">
        <v>42</v>
      </c>
      <c r="C19" s="31" t="s">
        <v>21</v>
      </c>
      <c r="D19" s="2">
        <v>171.07</v>
      </c>
      <c r="E19" s="2"/>
      <c r="F19" s="1"/>
      <c r="G19" s="2"/>
      <c r="H19" s="1"/>
      <c r="I19" s="2"/>
      <c r="J19" s="1"/>
      <c r="K19" s="1"/>
    </row>
    <row r="20" spans="1:11" ht="15.75">
      <c r="A20" s="31"/>
      <c r="B20" s="10" t="s">
        <v>6</v>
      </c>
      <c r="C20" s="17"/>
      <c r="D20" s="2"/>
      <c r="E20" s="2"/>
      <c r="F20" s="1"/>
      <c r="G20" s="2"/>
      <c r="H20" s="1"/>
      <c r="I20" s="2"/>
      <c r="J20" s="1"/>
      <c r="K20" s="11"/>
    </row>
    <row r="21" spans="1:11" ht="19.5">
      <c r="A21" s="31"/>
      <c r="B21" s="5" t="s">
        <v>25</v>
      </c>
      <c r="C21" s="29"/>
      <c r="D21" s="2"/>
      <c r="E21" s="2"/>
      <c r="F21" s="1"/>
      <c r="G21" s="2"/>
      <c r="H21" s="1"/>
      <c r="I21" s="2"/>
      <c r="J21" s="1"/>
      <c r="K21" s="1"/>
    </row>
    <row r="22" spans="1:11" ht="15.75">
      <c r="A22" s="31"/>
      <c r="B22" s="25" t="s">
        <v>34</v>
      </c>
      <c r="C22" s="31"/>
      <c r="D22" s="2"/>
      <c r="E22" s="2"/>
      <c r="F22" s="1"/>
      <c r="G22" s="2"/>
      <c r="H22" s="1"/>
      <c r="I22" s="2"/>
      <c r="J22" s="1"/>
      <c r="K22" s="1"/>
    </row>
    <row r="23" spans="1:11" ht="36.75">
      <c r="A23" s="31">
        <v>1</v>
      </c>
      <c r="B23" s="26" t="s">
        <v>32</v>
      </c>
      <c r="C23" s="31" t="s">
        <v>21</v>
      </c>
      <c r="D23" s="2">
        <f>D26*0.9*0.7</f>
        <v>158.76</v>
      </c>
      <c r="E23" s="2"/>
      <c r="F23" s="1"/>
      <c r="G23" s="2"/>
      <c r="H23" s="1"/>
      <c r="I23" s="2"/>
      <c r="J23" s="1"/>
      <c r="K23" s="1"/>
    </row>
    <row r="24" spans="1:11" ht="15">
      <c r="A24" s="31">
        <v>2</v>
      </c>
      <c r="B24" s="15" t="s">
        <v>35</v>
      </c>
      <c r="C24" s="31" t="s">
        <v>18</v>
      </c>
      <c r="D24" s="2">
        <f>D23*1.8</f>
        <v>285.768</v>
      </c>
      <c r="E24" s="2"/>
      <c r="F24" s="1"/>
      <c r="G24" s="2"/>
      <c r="H24" s="1"/>
      <c r="I24" s="2"/>
      <c r="J24" s="1"/>
      <c r="K24" s="1"/>
    </row>
    <row r="25" spans="1:11" ht="30">
      <c r="A25" s="31">
        <v>3</v>
      </c>
      <c r="B25" s="15" t="s">
        <v>27</v>
      </c>
      <c r="C25" s="31" t="s">
        <v>21</v>
      </c>
      <c r="D25" s="2">
        <f>D26*0.6*0.1*1.22</f>
        <v>18.446399999999997</v>
      </c>
      <c r="E25" s="2"/>
      <c r="F25" s="1"/>
      <c r="G25" s="2"/>
      <c r="H25" s="1"/>
      <c r="I25" s="2"/>
      <c r="J25" s="1"/>
      <c r="K25" s="1"/>
    </row>
    <row r="26" spans="1:11" ht="15">
      <c r="A26" s="33">
        <v>4</v>
      </c>
      <c r="B26" s="15" t="s">
        <v>33</v>
      </c>
      <c r="C26" s="31" t="s">
        <v>28</v>
      </c>
      <c r="D26" s="2">
        <v>252</v>
      </c>
      <c r="E26" s="2"/>
      <c r="F26" s="1"/>
      <c r="G26" s="2"/>
      <c r="H26" s="1"/>
      <c r="I26" s="2"/>
      <c r="J26" s="1"/>
      <c r="K26" s="1"/>
    </row>
    <row r="27" spans="1:11" ht="18">
      <c r="A27" s="31">
        <v>5</v>
      </c>
      <c r="B27" s="15" t="s">
        <v>26</v>
      </c>
      <c r="C27" s="31" t="s">
        <v>21</v>
      </c>
      <c r="D27" s="2">
        <f>D26*0.4*0.6*1.22</f>
        <v>73.7856</v>
      </c>
      <c r="E27" s="2"/>
      <c r="F27" s="1"/>
      <c r="G27" s="2"/>
      <c r="H27" s="1"/>
      <c r="I27" s="2"/>
      <c r="J27" s="1"/>
      <c r="K27" s="1"/>
    </row>
    <row r="28" spans="1:11" ht="45">
      <c r="A28" s="31">
        <v>6</v>
      </c>
      <c r="B28" s="15" t="s">
        <v>43</v>
      </c>
      <c r="C28" s="31" t="s">
        <v>21</v>
      </c>
      <c r="D28" s="2">
        <f>0.72*2*42</f>
        <v>60.48</v>
      </c>
      <c r="E28" s="2"/>
      <c r="F28" s="1"/>
      <c r="G28" s="2"/>
      <c r="H28" s="1"/>
      <c r="I28" s="2"/>
      <c r="J28" s="1"/>
      <c r="K28" s="1"/>
    </row>
    <row r="29" spans="1:11" ht="15">
      <c r="A29" s="31">
        <v>7</v>
      </c>
      <c r="B29" s="15" t="s">
        <v>44</v>
      </c>
      <c r="C29" s="31" t="s">
        <v>18</v>
      </c>
      <c r="D29" s="2">
        <f>D28*1.8</f>
        <v>108.86399999999999</v>
      </c>
      <c r="E29" s="2"/>
      <c r="F29" s="1"/>
      <c r="G29" s="2"/>
      <c r="H29" s="1"/>
      <c r="I29" s="2"/>
      <c r="J29" s="1"/>
      <c r="K29" s="1"/>
    </row>
    <row r="30" spans="1:11" ht="30">
      <c r="A30" s="31">
        <v>8</v>
      </c>
      <c r="B30" s="15" t="s">
        <v>45</v>
      </c>
      <c r="C30" s="31" t="s">
        <v>21</v>
      </c>
      <c r="D30" s="2">
        <f>0.6*0.1*1.22*2*42</f>
        <v>6.1488000000000005</v>
      </c>
      <c r="E30" s="2"/>
      <c r="F30" s="1"/>
      <c r="G30" s="2"/>
      <c r="H30" s="1"/>
      <c r="I30" s="2"/>
      <c r="J30" s="1"/>
      <c r="K30" s="1"/>
    </row>
    <row r="31" spans="1:11" ht="33">
      <c r="A31" s="37">
        <v>9</v>
      </c>
      <c r="B31" s="26" t="s">
        <v>46</v>
      </c>
      <c r="C31" s="31"/>
      <c r="D31" s="2"/>
      <c r="E31" s="2"/>
      <c r="F31" s="1"/>
      <c r="G31" s="2"/>
      <c r="H31" s="1"/>
      <c r="I31" s="2"/>
      <c r="J31" s="1"/>
      <c r="K31" s="1"/>
    </row>
    <row r="32" spans="1:11" ht="18">
      <c r="A32" s="38"/>
      <c r="B32" s="26" t="s">
        <v>47</v>
      </c>
      <c r="C32" s="31" t="s">
        <v>21</v>
      </c>
      <c r="D32" s="2">
        <f>0.24*2*42</f>
        <v>20.16</v>
      </c>
      <c r="E32" s="2"/>
      <c r="F32" s="1"/>
      <c r="G32" s="2"/>
      <c r="H32" s="1"/>
      <c r="I32" s="2"/>
      <c r="J32" s="1"/>
      <c r="K32" s="1"/>
    </row>
    <row r="33" spans="1:11" ht="18">
      <c r="A33" s="38"/>
      <c r="B33" s="26" t="s">
        <v>48</v>
      </c>
      <c r="C33" s="31" t="s">
        <v>21</v>
      </c>
      <c r="D33" s="2">
        <f>0.294*2*42</f>
        <v>24.695999999999998</v>
      </c>
      <c r="E33" s="2"/>
      <c r="F33" s="1"/>
      <c r="G33" s="2"/>
      <c r="H33" s="1"/>
      <c r="I33" s="2"/>
      <c r="J33" s="1"/>
      <c r="K33" s="1"/>
    </row>
    <row r="34" spans="1:11" ht="18">
      <c r="A34" s="38"/>
      <c r="B34" s="26" t="s">
        <v>49</v>
      </c>
      <c r="C34" s="31" t="s">
        <v>21</v>
      </c>
      <c r="D34" s="2">
        <f>0.144*2*42</f>
        <v>12.095999999999998</v>
      </c>
      <c r="E34" s="2"/>
      <c r="F34" s="1"/>
      <c r="G34" s="2"/>
      <c r="H34" s="1"/>
      <c r="I34" s="2"/>
      <c r="J34" s="1"/>
      <c r="K34" s="1"/>
    </row>
    <row r="35" spans="1:11" ht="30">
      <c r="A35" s="31">
        <v>10</v>
      </c>
      <c r="B35" s="15" t="s">
        <v>50</v>
      </c>
      <c r="C35" s="31" t="s">
        <v>21</v>
      </c>
      <c r="D35" s="2">
        <f>1.5*2*1.22*42</f>
        <v>153.72</v>
      </c>
      <c r="E35" s="2"/>
      <c r="F35" s="1"/>
      <c r="G35" s="2"/>
      <c r="H35" s="1"/>
      <c r="I35" s="2"/>
      <c r="J35" s="1"/>
      <c r="K35" s="1"/>
    </row>
    <row r="36" spans="1:11" ht="15.75">
      <c r="A36" s="31"/>
      <c r="B36" s="25" t="s">
        <v>51</v>
      </c>
      <c r="C36" s="31"/>
      <c r="D36" s="2"/>
      <c r="E36" s="2"/>
      <c r="F36" s="1"/>
      <c r="G36" s="2"/>
      <c r="H36" s="1"/>
      <c r="I36" s="2"/>
      <c r="J36" s="1"/>
      <c r="K36" s="1"/>
    </row>
    <row r="37" spans="1:11" ht="36.75">
      <c r="A37" s="31">
        <v>1</v>
      </c>
      <c r="B37" s="26" t="s">
        <v>32</v>
      </c>
      <c r="C37" s="31" t="s">
        <v>21</v>
      </c>
      <c r="D37" s="2">
        <f>D40*0.9*0.7</f>
        <v>18.9</v>
      </c>
      <c r="E37" s="2"/>
      <c r="F37" s="1"/>
      <c r="G37" s="2"/>
      <c r="H37" s="1"/>
      <c r="I37" s="2"/>
      <c r="J37" s="1"/>
      <c r="K37" s="1"/>
    </row>
    <row r="38" spans="1:11" ht="15">
      <c r="A38" s="31">
        <v>2</v>
      </c>
      <c r="B38" s="15" t="s">
        <v>35</v>
      </c>
      <c r="C38" s="31" t="s">
        <v>18</v>
      </c>
      <c r="D38" s="2">
        <f>D37*1.8</f>
        <v>34.019999999999996</v>
      </c>
      <c r="E38" s="2"/>
      <c r="F38" s="1"/>
      <c r="G38" s="2"/>
      <c r="H38" s="1"/>
      <c r="I38" s="2"/>
      <c r="J38" s="1"/>
      <c r="K38" s="1"/>
    </row>
    <row r="39" spans="1:11" ht="30">
      <c r="A39" s="31">
        <v>3</v>
      </c>
      <c r="B39" s="15" t="s">
        <v>27</v>
      </c>
      <c r="C39" s="31" t="s">
        <v>21</v>
      </c>
      <c r="D39" s="2">
        <f>D40*0.6*0.1*1.22</f>
        <v>2.196</v>
      </c>
      <c r="E39" s="2"/>
      <c r="F39" s="1"/>
      <c r="G39" s="2"/>
      <c r="H39" s="1"/>
      <c r="I39" s="2"/>
      <c r="J39" s="1"/>
      <c r="K39" s="1"/>
    </row>
    <row r="40" spans="1:11" ht="15">
      <c r="A40" s="35">
        <v>4</v>
      </c>
      <c r="B40" s="15" t="s">
        <v>33</v>
      </c>
      <c r="C40" s="31" t="s">
        <v>28</v>
      </c>
      <c r="D40" s="2">
        <v>30</v>
      </c>
      <c r="E40" s="2"/>
      <c r="F40" s="1"/>
      <c r="G40" s="2"/>
      <c r="H40" s="1"/>
      <c r="I40" s="2"/>
      <c r="J40" s="1"/>
      <c r="K40" s="1"/>
    </row>
    <row r="41" spans="1:11" ht="18">
      <c r="A41" s="31">
        <v>5</v>
      </c>
      <c r="B41" s="15" t="s">
        <v>26</v>
      </c>
      <c r="C41" s="31" t="s">
        <v>21</v>
      </c>
      <c r="D41" s="2">
        <f>D40*0.4*0.6*1.22</f>
        <v>8.783999999999999</v>
      </c>
      <c r="E41" s="2"/>
      <c r="F41" s="1"/>
      <c r="G41" s="2"/>
      <c r="H41" s="1"/>
      <c r="I41" s="2"/>
      <c r="J41" s="1"/>
      <c r="K41" s="1"/>
    </row>
    <row r="42" spans="1:11" ht="45">
      <c r="A42" s="31">
        <v>6</v>
      </c>
      <c r="B42" s="15" t="s">
        <v>43</v>
      </c>
      <c r="C42" s="31" t="s">
        <v>21</v>
      </c>
      <c r="D42" s="2">
        <f>0.72*2*5</f>
        <v>7.199999999999999</v>
      </c>
      <c r="E42" s="2"/>
      <c r="F42" s="1"/>
      <c r="G42" s="2"/>
      <c r="H42" s="1"/>
      <c r="I42" s="2"/>
      <c r="J42" s="1"/>
      <c r="K42" s="1"/>
    </row>
    <row r="43" spans="1:11" ht="15">
      <c r="A43" s="31">
        <v>7</v>
      </c>
      <c r="B43" s="15" t="s">
        <v>44</v>
      </c>
      <c r="C43" s="31" t="s">
        <v>18</v>
      </c>
      <c r="D43" s="2">
        <f>D42*1.8</f>
        <v>12.959999999999999</v>
      </c>
      <c r="E43" s="2"/>
      <c r="F43" s="1"/>
      <c r="G43" s="2"/>
      <c r="H43" s="1"/>
      <c r="I43" s="2"/>
      <c r="J43" s="1"/>
      <c r="K43" s="1"/>
    </row>
    <row r="44" spans="1:11" ht="30">
      <c r="A44" s="31">
        <v>8</v>
      </c>
      <c r="B44" s="15" t="s">
        <v>45</v>
      </c>
      <c r="C44" s="31" t="s">
        <v>21</v>
      </c>
      <c r="D44" s="2">
        <f>0.6*0.1*1.22*2*5</f>
        <v>0.732</v>
      </c>
      <c r="E44" s="2"/>
      <c r="F44" s="1"/>
      <c r="G44" s="2"/>
      <c r="H44" s="1"/>
      <c r="I44" s="2"/>
      <c r="J44" s="1"/>
      <c r="K44" s="1"/>
    </row>
    <row r="45" spans="1:11" ht="33">
      <c r="A45" s="37">
        <v>9</v>
      </c>
      <c r="B45" s="26" t="s">
        <v>46</v>
      </c>
      <c r="C45" s="31"/>
      <c r="D45" s="2"/>
      <c r="E45" s="2"/>
      <c r="F45" s="1"/>
      <c r="G45" s="2"/>
      <c r="H45" s="1"/>
      <c r="I45" s="2"/>
      <c r="J45" s="1"/>
      <c r="K45" s="1"/>
    </row>
    <row r="46" spans="1:11" ht="18">
      <c r="A46" s="38"/>
      <c r="B46" s="26" t="s">
        <v>47</v>
      </c>
      <c r="C46" s="31" t="s">
        <v>21</v>
      </c>
      <c r="D46" s="2">
        <f>0.24*2*5</f>
        <v>2.4</v>
      </c>
      <c r="E46" s="2"/>
      <c r="F46" s="1"/>
      <c r="G46" s="2"/>
      <c r="H46" s="1"/>
      <c r="I46" s="2"/>
      <c r="J46" s="1"/>
      <c r="K46" s="1"/>
    </row>
    <row r="47" spans="1:11" ht="18">
      <c r="A47" s="38"/>
      <c r="B47" s="26" t="s">
        <v>48</v>
      </c>
      <c r="C47" s="31" t="s">
        <v>21</v>
      </c>
      <c r="D47" s="2">
        <f>0.294*2*5</f>
        <v>2.94</v>
      </c>
      <c r="E47" s="2"/>
      <c r="F47" s="1"/>
      <c r="G47" s="2"/>
      <c r="H47" s="1"/>
      <c r="I47" s="2"/>
      <c r="J47" s="1"/>
      <c r="K47" s="1"/>
    </row>
    <row r="48" spans="1:11" ht="18">
      <c r="A48" s="38"/>
      <c r="B48" s="26" t="s">
        <v>49</v>
      </c>
      <c r="C48" s="31" t="s">
        <v>21</v>
      </c>
      <c r="D48" s="2">
        <f>0.144*2*5</f>
        <v>1.44</v>
      </c>
      <c r="E48" s="2"/>
      <c r="F48" s="1"/>
      <c r="G48" s="2"/>
      <c r="H48" s="1"/>
      <c r="I48" s="2"/>
      <c r="J48" s="1"/>
      <c r="K48" s="1"/>
    </row>
    <row r="49" spans="1:11" ht="30">
      <c r="A49" s="31">
        <v>10</v>
      </c>
      <c r="B49" s="15" t="s">
        <v>50</v>
      </c>
      <c r="C49" s="31" t="s">
        <v>21</v>
      </c>
      <c r="D49" s="2">
        <f>1.5*2*1.22*5</f>
        <v>18.3</v>
      </c>
      <c r="E49" s="2"/>
      <c r="F49" s="1"/>
      <c r="G49" s="2"/>
      <c r="H49" s="1"/>
      <c r="I49" s="2"/>
      <c r="J49" s="1"/>
      <c r="K49" s="1"/>
    </row>
    <row r="50" spans="1:11" ht="15.75">
      <c r="A50" s="31"/>
      <c r="B50" s="10" t="s">
        <v>29</v>
      </c>
      <c r="C50" s="29"/>
      <c r="D50" s="2"/>
      <c r="E50" s="2"/>
      <c r="F50" s="1"/>
      <c r="G50" s="2"/>
      <c r="H50" s="1"/>
      <c r="I50" s="2"/>
      <c r="J50" s="1"/>
      <c r="K50" s="11"/>
    </row>
    <row r="51" spans="1:11" ht="19.5">
      <c r="A51" s="31"/>
      <c r="B51" s="36" t="s">
        <v>52</v>
      </c>
      <c r="C51" s="31"/>
      <c r="D51" s="2"/>
      <c r="E51" s="2"/>
      <c r="F51" s="1"/>
      <c r="G51" s="2"/>
      <c r="H51" s="1"/>
      <c r="I51" s="2"/>
      <c r="J51" s="1"/>
      <c r="K51" s="11"/>
    </row>
    <row r="52" spans="1:11" ht="18">
      <c r="A52" s="7">
        <v>1</v>
      </c>
      <c r="B52" s="15" t="s">
        <v>53</v>
      </c>
      <c r="C52" s="31" t="s">
        <v>54</v>
      </c>
      <c r="D52" s="2">
        <f>165</f>
        <v>165</v>
      </c>
      <c r="E52" s="2"/>
      <c r="F52" s="1"/>
      <c r="G52" s="28"/>
      <c r="H52" s="1"/>
      <c r="I52" s="28"/>
      <c r="J52" s="1"/>
      <c r="K52" s="1"/>
    </row>
    <row r="53" spans="1:11" ht="45">
      <c r="A53" s="7">
        <v>2</v>
      </c>
      <c r="B53" s="16" t="s">
        <v>39</v>
      </c>
      <c r="C53" s="31" t="s">
        <v>21</v>
      </c>
      <c r="D53" s="2">
        <f>165*0.12*1.22</f>
        <v>24.156</v>
      </c>
      <c r="E53" s="2"/>
      <c r="F53" s="1"/>
      <c r="G53" s="2"/>
      <c r="H53" s="1"/>
      <c r="I53" s="2"/>
      <c r="J53" s="1"/>
      <c r="K53" s="1"/>
    </row>
    <row r="54" spans="1:11" ht="45">
      <c r="A54" s="7">
        <v>3</v>
      </c>
      <c r="B54" s="16" t="s">
        <v>40</v>
      </c>
      <c r="C54" s="31" t="s">
        <v>54</v>
      </c>
      <c r="D54" s="2">
        <f>165*0.07*1.26</f>
        <v>14.553</v>
      </c>
      <c r="E54" s="2"/>
      <c r="F54" s="1"/>
      <c r="G54" s="2"/>
      <c r="H54" s="1"/>
      <c r="I54" s="2"/>
      <c r="J54" s="1"/>
      <c r="K54" s="1"/>
    </row>
    <row r="55" spans="1:11" ht="33">
      <c r="A55" s="7">
        <v>4</v>
      </c>
      <c r="B55" s="16" t="s">
        <v>24</v>
      </c>
      <c r="C55" s="17" t="s">
        <v>18</v>
      </c>
      <c r="D55" s="2">
        <f>D56*0.0007</f>
        <v>0.1155</v>
      </c>
      <c r="E55" s="2"/>
      <c r="F55" s="1"/>
      <c r="G55" s="2"/>
      <c r="H55" s="1"/>
      <c r="I55" s="2"/>
      <c r="J55" s="1"/>
      <c r="K55" s="1"/>
    </row>
    <row r="56" spans="1:11" ht="31.5">
      <c r="A56" s="7">
        <v>5</v>
      </c>
      <c r="B56" s="16" t="s">
        <v>55</v>
      </c>
      <c r="C56" s="31" t="s">
        <v>22</v>
      </c>
      <c r="D56" s="2">
        <f>33*5</f>
        <v>165</v>
      </c>
      <c r="E56" s="2"/>
      <c r="F56" s="1"/>
      <c r="G56" s="2"/>
      <c r="H56" s="1"/>
      <c r="I56" s="2"/>
      <c r="J56" s="1"/>
      <c r="K56" s="1"/>
    </row>
    <row r="57" spans="1:11" ht="45">
      <c r="A57" s="7">
        <v>6</v>
      </c>
      <c r="B57" s="16" t="s">
        <v>42</v>
      </c>
      <c r="C57" s="31" t="s">
        <v>21</v>
      </c>
      <c r="D57" s="2">
        <v>7.32</v>
      </c>
      <c r="E57" s="2"/>
      <c r="F57" s="1"/>
      <c r="G57" s="2"/>
      <c r="H57" s="1"/>
      <c r="I57" s="2"/>
      <c r="J57" s="1"/>
      <c r="K57" s="1"/>
    </row>
    <row r="58" spans="1:11" ht="15.75">
      <c r="A58" s="31"/>
      <c r="B58" s="10" t="s">
        <v>56</v>
      </c>
      <c r="C58" s="31"/>
      <c r="D58" s="2"/>
      <c r="E58" s="2"/>
      <c r="F58" s="1"/>
      <c r="G58" s="2"/>
      <c r="H58" s="1"/>
      <c r="I58" s="2"/>
      <c r="J58" s="1"/>
      <c r="K58" s="11"/>
    </row>
    <row r="59" spans="1:12" ht="15.75">
      <c r="A59" s="27"/>
      <c r="B59" s="27" t="s">
        <v>57</v>
      </c>
      <c r="C59" s="18" t="s">
        <v>7</v>
      </c>
      <c r="D59" s="18"/>
      <c r="E59" s="18"/>
      <c r="F59" s="18"/>
      <c r="G59" s="18"/>
      <c r="H59" s="18"/>
      <c r="I59" s="18"/>
      <c r="J59" s="18"/>
      <c r="K59" s="19"/>
      <c r="L59" s="21"/>
    </row>
    <row r="60" spans="1:11" ht="15.75">
      <c r="A60" s="31"/>
      <c r="B60" s="20" t="s">
        <v>58</v>
      </c>
      <c r="C60" s="18" t="s">
        <v>7</v>
      </c>
      <c r="D60" s="2"/>
      <c r="E60" s="2"/>
      <c r="F60" s="2"/>
      <c r="G60" s="2"/>
      <c r="H60" s="2"/>
      <c r="I60" s="2"/>
      <c r="J60" s="2"/>
      <c r="K60" s="19"/>
    </row>
    <row r="61" spans="1:11" ht="15.75">
      <c r="A61" s="31"/>
      <c r="B61" s="20" t="s">
        <v>14</v>
      </c>
      <c r="C61" s="18" t="s">
        <v>7</v>
      </c>
      <c r="D61" s="2"/>
      <c r="E61" s="2"/>
      <c r="F61" s="2"/>
      <c r="G61" s="2"/>
      <c r="H61" s="2"/>
      <c r="I61" s="2"/>
      <c r="J61" s="2"/>
      <c r="K61" s="19"/>
    </row>
    <row r="62" spans="1:11" ht="15.75">
      <c r="A62" s="31"/>
      <c r="B62" s="20" t="s">
        <v>59</v>
      </c>
      <c r="C62" s="18" t="s">
        <v>7</v>
      </c>
      <c r="D62" s="2"/>
      <c r="E62" s="2"/>
      <c r="F62" s="2"/>
      <c r="G62" s="2"/>
      <c r="H62" s="2"/>
      <c r="I62" s="2"/>
      <c r="J62" s="2"/>
      <c r="K62" s="19"/>
    </row>
    <row r="63" spans="1:11" ht="15.75">
      <c r="A63" s="31"/>
      <c r="B63" s="20" t="s">
        <v>19</v>
      </c>
      <c r="C63" s="18" t="s">
        <v>7</v>
      </c>
      <c r="D63" s="2"/>
      <c r="E63" s="2"/>
      <c r="F63" s="2"/>
      <c r="G63" s="2"/>
      <c r="H63" s="2"/>
      <c r="I63" s="2"/>
      <c r="J63" s="2"/>
      <c r="K63" s="19"/>
    </row>
    <row r="64" spans="1:11" ht="15.75">
      <c r="A64" s="7"/>
      <c r="B64" s="20" t="s">
        <v>23</v>
      </c>
      <c r="C64" s="18" t="s">
        <v>7</v>
      </c>
      <c r="D64" s="2"/>
      <c r="E64" s="2"/>
      <c r="F64" s="2"/>
      <c r="G64" s="2"/>
      <c r="H64" s="2"/>
      <c r="I64" s="2"/>
      <c r="J64" s="2"/>
      <c r="K64" s="19"/>
    </row>
    <row r="65" spans="1:11" ht="15.75">
      <c r="A65" s="7"/>
      <c r="B65" s="20" t="s">
        <v>14</v>
      </c>
      <c r="C65" s="18" t="s">
        <v>7</v>
      </c>
      <c r="D65" s="2"/>
      <c r="E65" s="2"/>
      <c r="F65" s="2"/>
      <c r="G65" s="2"/>
      <c r="H65" s="2"/>
      <c r="I65" s="2"/>
      <c r="J65" s="2"/>
      <c r="K65" s="19"/>
    </row>
    <row r="66" spans="1:11" ht="15.75">
      <c r="A66" s="7"/>
      <c r="B66" s="20" t="s">
        <v>20</v>
      </c>
      <c r="C66" s="18" t="s">
        <v>7</v>
      </c>
      <c r="D66" s="2"/>
      <c r="E66" s="2"/>
      <c r="F66" s="2"/>
      <c r="G66" s="2"/>
      <c r="H66" s="2"/>
      <c r="I66" s="2"/>
      <c r="J66" s="2"/>
      <c r="K66" s="19"/>
    </row>
    <row r="67" spans="1:12" ht="15.75">
      <c r="A67" s="7"/>
      <c r="B67" s="20" t="s">
        <v>14</v>
      </c>
      <c r="C67" s="18" t="s">
        <v>7</v>
      </c>
      <c r="D67" s="2"/>
      <c r="E67" s="2"/>
      <c r="F67" s="2"/>
      <c r="G67" s="2"/>
      <c r="H67" s="2"/>
      <c r="I67" s="2"/>
      <c r="J67" s="2"/>
      <c r="K67" s="19"/>
      <c r="L67" s="32"/>
    </row>
    <row r="69" spans="2:11" ht="61.5" customHeight="1">
      <c r="B69" s="43" t="s">
        <v>60</v>
      </c>
      <c r="C69" s="43"/>
      <c r="D69" s="43"/>
      <c r="E69" s="43"/>
      <c r="F69" s="43"/>
      <c r="G69" s="43"/>
      <c r="H69" s="43"/>
      <c r="I69" s="43"/>
      <c r="J69" s="43"/>
      <c r="K69" s="43"/>
    </row>
    <row r="83" ht="15.75">
      <c r="N83" s="34"/>
    </row>
  </sheetData>
  <sheetProtection/>
  <mergeCells count="13">
    <mergeCell ref="A1:K1"/>
    <mergeCell ref="G2:H2"/>
    <mergeCell ref="K2:K3"/>
    <mergeCell ref="E2:F2"/>
    <mergeCell ref="C2:C3"/>
    <mergeCell ref="A31:A34"/>
    <mergeCell ref="A45:A48"/>
    <mergeCell ref="B69:K69"/>
    <mergeCell ref="I2:J2"/>
    <mergeCell ref="B2:B3"/>
    <mergeCell ref="D2:D3"/>
    <mergeCell ref="A2:A3"/>
  </mergeCells>
  <printOptions horizontalCentered="1"/>
  <pageMargins left="0.1968503937007874" right="0.1968503937007874" top="0.5511811023622047" bottom="0" header="0.2362204724409449" footer="0"/>
  <pageSetup horizontalDpi="600" verticalDpi="600" orientation="landscape" paperSize="9" scale="67" r:id="rId1"/>
  <rowBreaks count="2" manualBreakCount="2">
    <brk id="20" max="10" man="1"/>
    <brk id="49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</dc:creator>
  <cp:keywords/>
  <dc:description/>
  <cp:lastModifiedBy>Bondo Tophuria</cp:lastModifiedBy>
  <cp:lastPrinted>2015-06-02T21:26:52Z</cp:lastPrinted>
  <dcterms:created xsi:type="dcterms:W3CDTF">2006-03-03T07:45:10Z</dcterms:created>
  <dcterms:modified xsi:type="dcterms:W3CDTF">2016-02-15T16:21:08Z</dcterms:modified>
  <cp:category/>
  <cp:version/>
  <cp:contentType/>
  <cp:contentStatus/>
</cp:coreProperties>
</file>