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5135" windowHeight="7410" activeTab="0"/>
  </bookViews>
  <sheets>
    <sheet name="LOKALURI" sheetId="1" r:id="rId1"/>
  </sheets>
  <definedNames>
    <definedName name="_xlnm.Print_Area" localSheetId="0">'LOKALURI'!$A$1:$H$106</definedName>
    <definedName name="_xlnm.Print_Titles" localSheetId="0">'LOKALURI'!$11:$11</definedName>
  </definedNames>
  <calcPr fullCalcOnLoad="1" fullPrecision="0"/>
</workbook>
</file>

<file path=xl/sharedStrings.xml><?xml version="1.0" encoding="utf-8"?>
<sst xmlns="http://schemas.openxmlformats.org/spreadsheetml/2006/main" count="171" uniqueCount="102">
  <si>
    <t>samuSaos dasaxeleba</t>
  </si>
  <si>
    <t>lari</t>
  </si>
  <si>
    <t>saxarjTaRricxvo Rirebuleba</t>
  </si>
  <si>
    <t>kac/sT</t>
  </si>
  <si>
    <t>m3</t>
  </si>
  <si>
    <t>raodenoba</t>
  </si>
  <si>
    <t>#</t>
  </si>
  <si>
    <t>jami:</t>
  </si>
  <si>
    <t xml:space="preserve">SromiTi danaxarjebi </t>
  </si>
  <si>
    <t>safuZveli</t>
  </si>
  <si>
    <t>saproeqto monacemze</t>
  </si>
  <si>
    <t>ganzomilebis erTelze</t>
  </si>
  <si>
    <t>sul</t>
  </si>
  <si>
    <t>zednadebi xarjebi  %</t>
  </si>
  <si>
    <t>gegmiuri dagroveba  %</t>
  </si>
  <si>
    <t>ganzomilebis 
erTeuli</t>
  </si>
  <si>
    <t>t</t>
  </si>
  <si>
    <t>Sromis danaxarjebi</t>
  </si>
  <si>
    <t>manq/sT</t>
  </si>
  <si>
    <t>sxva manqanebi</t>
  </si>
  <si>
    <t>1000m2</t>
  </si>
  <si>
    <t>1000 m2</t>
  </si>
  <si>
    <t xml:space="preserve">Sromis danaxarji </t>
  </si>
  <si>
    <t xml:space="preserve">sxva masalebi </t>
  </si>
  <si>
    <t>1-17-2</t>
  </si>
  <si>
    <t>masalebi</t>
  </si>
  <si>
    <t>wyali</t>
  </si>
  <si>
    <t>m2</t>
  </si>
  <si>
    <t>buldozeri</t>
  </si>
  <si>
    <t>satkepni sagzao 5 t</t>
  </si>
  <si>
    <t>satkepni sagzao 10 t</t>
  </si>
  <si>
    <t>avtogreideri saSualo tipis</t>
  </si>
  <si>
    <t>sarwyav-sarecxi manqana</t>
  </si>
  <si>
    <t>mTliani saxarjTaRricxvo Rirebuleba</t>
  </si>
  <si>
    <t>ganzomi lebis erTeulze</t>
  </si>
  <si>
    <t>კაც/სთ</t>
  </si>
  <si>
    <t>ტ</t>
  </si>
  <si>
    <t>1-21-15</t>
  </si>
  <si>
    <t>1000 მ3</t>
  </si>
  <si>
    <t>eqskevatori</t>
  </si>
  <si>
    <t>mn/sT</t>
  </si>
  <si>
    <t>27-8-1
k-1,2</t>
  </si>
  <si>
    <t xml:space="preserve">traqtori muxluxa svlaze </t>
  </si>
  <si>
    <t>mosarwyav-mosarecxi manqana</t>
  </si>
  <si>
    <t>amoRebuli gruntis datvirTva 
avtoTviTmclelze da gatana</t>
  </si>
  <si>
    <t>1000 m3</t>
  </si>
  <si>
    <t>satkepni sagzao 18 t</t>
  </si>
  <si>
    <t>27-13-1</t>
  </si>
  <si>
    <t>27-32</t>
  </si>
  <si>
    <t>kc/sT</t>
  </si>
  <si>
    <t xml:space="preserve">avtogudronatori 3500 l </t>
  </si>
  <si>
    <t>mq/sT</t>
  </si>
  <si>
    <t xml:space="preserve">biTumis emulsia </t>
  </si>
  <si>
    <t xml:space="preserve">asfalto-betonis damgebi </t>
  </si>
  <si>
    <t xml:space="preserve">sxva manqanebi </t>
  </si>
  <si>
    <t>27-39
cx.39-1
k - 1,2</t>
  </si>
  <si>
    <t xml:space="preserve">wvrilmarcvlovani asfalto-betoni
</t>
  </si>
  <si>
    <t>safaris moyvana profilze</t>
  </si>
  <si>
    <t xml:space="preserve">asfalto-betonis mosawyob adgilze biTumis emulsiis mosxma  </t>
  </si>
  <si>
    <t>s/gzis savali nawilis mowyoba
a/betonis safariT</t>
  </si>
  <si>
    <t>buldozeri 108 cx.Z</t>
  </si>
  <si>
    <r>
      <t>eqskavatori 0,65 m</t>
    </r>
    <r>
      <rPr>
        <vertAlign val="superscript"/>
        <sz val="10"/>
        <rFont val="AcadNusx"/>
        <family val="0"/>
      </rPr>
      <t xml:space="preserve">3 </t>
    </r>
    <r>
      <rPr>
        <sz val="10"/>
        <rFont val="AcadNusx"/>
        <family val="0"/>
      </rPr>
      <t>cicxviT</t>
    </r>
  </si>
  <si>
    <t xml:space="preserve">satkepni sagzao TviTmavali gluvi 5t 
</t>
  </si>
  <si>
    <t xml:space="preserve">satkepni sagzao TviTmavali gluvi 10t
</t>
  </si>
  <si>
    <t>satransporto xarjebi</t>
  </si>
  <si>
    <t>jami I:</t>
  </si>
  <si>
    <t>I, samSeneblo samuSaoebi</t>
  </si>
  <si>
    <t>sademontaJo samuSaoebi</t>
  </si>
  <si>
    <t>lokalur-resursuli xarjTaRricxva</t>
  </si>
  <si>
    <t>27-9-4</t>
  </si>
  <si>
    <t>100m3</t>
  </si>
  <si>
    <t>samtvrevi CaquCi</t>
  </si>
  <si>
    <t xml:space="preserve">satkepni sagzao TviTmavali gluvi 5 t 
</t>
  </si>
  <si>
    <t xml:space="preserve">satkepni sagzao TviTmavali gluvi 10 t
</t>
  </si>
  <si>
    <t xml:space="preserve">msxvilmarcvlovani asfalto-betoni
</t>
  </si>
  <si>
    <t>27-42</t>
  </si>
  <si>
    <t xml:space="preserve">biTumis emulsiis mosxma </t>
  </si>
  <si>
    <t>biTumis emulsia</t>
  </si>
  <si>
    <t>msxvilmarcvlovani asfalto-betonis safaris mowyoba sisqiT 5 sm</t>
  </si>
  <si>
    <t>27-39 cx.39-1
k - 1,2</t>
  </si>
  <si>
    <t>sul mTliani saxarjTaRricxvo
 Rirebuleba</t>
  </si>
  <si>
    <t>Semasworebeli fenis mowyoba fraqciuli RorRiT sisqiT 10 sm</t>
  </si>
  <si>
    <t>wvrilmarcvlovani asfalto-betonis safaris mowyoba sisqiT 3 sm</t>
  </si>
  <si>
    <t>27-7-2</t>
  </si>
  <si>
    <t>100 m3</t>
  </si>
  <si>
    <t xml:space="preserve">satkepni sagzao TviTmavali gluvi 5t
</t>
  </si>
  <si>
    <t xml:space="preserve">mosarwyav-mosarecxi manqana 6000 l 
</t>
  </si>
  <si>
    <t xml:space="preserve">wyali </t>
  </si>
  <si>
    <t>kb.m.</t>
  </si>
  <si>
    <t>L</t>
  </si>
  <si>
    <t>Sedgenilia 2015 wlis III kvartalis fasebiT</t>
  </si>
  <si>
    <t>dazianebuli asfalto-betonis safaris moxsna samtvrevi CaquCis gamoyenebiT da gatana</t>
  </si>
  <si>
    <t>demontirebuli asfalto-betonis gatana (5 km-mde)</t>
  </si>
  <si>
    <t>gruntis gatana 5 km-mde</t>
  </si>
  <si>
    <t>asfalto-betonis transportireba 20 km-mde</t>
  </si>
  <si>
    <t>asfalto-betonis transportireba 
20 km-mde</t>
  </si>
  <si>
    <t xml:space="preserve">gruntis moWra (saSualod 15 sm) asfalto-betonis safaris mosawyobad </t>
  </si>
  <si>
    <t>RorRis transportireba 5 km-mde</t>
  </si>
  <si>
    <t>fraqciuli RorRi</t>
  </si>
  <si>
    <t>misayreli gverdulebis mowyoba fraqciuli RorRiT</t>
  </si>
  <si>
    <t>სოფ. კუხში პ. კაკაბაძის სახლ-მუზეუმამდე მისასვლელი გზის მოასფალტება</t>
  </si>
  <si>
    <t>d.R.g.</t>
  </si>
</sst>
</file>

<file path=xl/styles.xml><?xml version="1.0" encoding="utf-8"?>
<styleSheet xmlns="http://schemas.openxmlformats.org/spreadsheetml/2006/main">
  <numFmts count="56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00"/>
    <numFmt numFmtId="187" formatCode="0.0000"/>
    <numFmt numFmtId="188" formatCode="0.00000"/>
    <numFmt numFmtId="189" formatCode="0.0%"/>
    <numFmt numFmtId="190" formatCode="0.00_ ;[Red]\-0.00\ "/>
    <numFmt numFmtId="191" formatCode="#,##0.0"/>
    <numFmt numFmtId="192" formatCode="#,##0.000"/>
    <numFmt numFmtId="193" formatCode="#,##0.0000"/>
    <numFmt numFmtId="194" formatCode="#,##0.00000"/>
    <numFmt numFmtId="195" formatCode="_-* #,##0.00_-;\-* #,##0.00_-;_-* &quot;-&quot;??_-;_-@_-"/>
    <numFmt numFmtId="196" formatCode="_-* #,##0.0000_-;\-* #,##0.0000_-;_-* &quot;-&quot;??_-;_-@_-"/>
    <numFmt numFmtId="197" formatCode="_-* #,##0.0000_р_._-;\-* #,##0.0000_р_._-;_-* &quot;-&quot;????_р_._-;_-@_-"/>
    <numFmt numFmtId="198" formatCode="[$-437]yyyy\ &quot;წლის&quot;\ dd\ mm\,\ dddd"/>
    <numFmt numFmtId="199" formatCode="[$-409]dddd\,\ mmmm\ dd\,\ yyyy"/>
    <numFmt numFmtId="200" formatCode="_(* #,##0.0000_);_(* \(#,##0.0000\);_(* &quot;-&quot;????_);_(@_)"/>
    <numFmt numFmtId="201" formatCode="#,##0.00_ ;\-#,##0.00\ "/>
    <numFmt numFmtId="202" formatCode="_-* #,##0.000_-;\-* #,##0.000_-;_-* &quot;-&quot;??_-;_-@_-"/>
    <numFmt numFmtId="203" formatCode="_-* #,##0.0_-;\-* #,##0.0_-;_-* &quot;-&quot;??_-;_-@_-"/>
    <numFmt numFmtId="204" formatCode="_-* #,##0_-;\-* #,##0_-;_-* &quot;-&quot;??_-;_-@_-"/>
    <numFmt numFmtId="205" formatCode="#,##0.000000"/>
    <numFmt numFmtId="206" formatCode="0.000000"/>
    <numFmt numFmtId="207" formatCode="#,##0.00_ ;[Red]\-#,##0.00\ "/>
    <numFmt numFmtId="208" formatCode="_-* #,##0.000_р_._-;\-* #,##0.000_р_._-;_-* &quot;-&quot;??_р_._-;_-@_-"/>
    <numFmt numFmtId="209" formatCode="0.00_ ;\-0.00\ "/>
    <numFmt numFmtId="210" formatCode="0.0000000"/>
    <numFmt numFmtId="211" formatCode="#,##0.00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cadNusx"/>
      <family val="0"/>
    </font>
    <font>
      <sz val="10"/>
      <name val="Arial Cyr"/>
      <family val="0"/>
    </font>
    <font>
      <sz val="10"/>
      <name val="AcadMtavr"/>
      <family val="0"/>
    </font>
    <font>
      <sz val="8"/>
      <name val="AcadNusx"/>
      <family val="0"/>
    </font>
    <font>
      <sz val="8"/>
      <name val="Times New Roman"/>
      <family val="1"/>
    </font>
    <font>
      <sz val="11"/>
      <color indexed="8"/>
      <name val="AcadNusx"/>
      <family val="0"/>
    </font>
    <font>
      <b/>
      <sz val="10"/>
      <color indexed="8"/>
      <name val="AcadMtavr"/>
      <family val="0"/>
    </font>
    <font>
      <sz val="8"/>
      <color indexed="8"/>
      <name val="AcadNusx"/>
      <family val="0"/>
    </font>
    <font>
      <b/>
      <sz val="11"/>
      <color indexed="8"/>
      <name val="AcadNusx"/>
      <family val="0"/>
    </font>
    <font>
      <b/>
      <sz val="11"/>
      <color indexed="8"/>
      <name val="AcadMtavr"/>
      <family val="0"/>
    </font>
    <font>
      <b/>
      <sz val="10"/>
      <name val="AcadNusx"/>
      <family val="0"/>
    </font>
    <font>
      <b/>
      <sz val="10"/>
      <name val="AcadMtavr"/>
      <family val="0"/>
    </font>
    <font>
      <vertAlign val="superscript"/>
      <sz val="10"/>
      <name val="AcadNusx"/>
      <family val="0"/>
    </font>
    <font>
      <sz val="11"/>
      <color indexed="8"/>
      <name val="Academic-Times"/>
      <family val="0"/>
    </font>
    <font>
      <b/>
      <sz val="8"/>
      <color indexed="8"/>
      <name val="AcadMtavr"/>
      <family val="0"/>
    </font>
    <font>
      <b/>
      <sz val="12"/>
      <color indexed="8"/>
      <name val="AcadMtav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cadNusx"/>
      <family val="0"/>
    </font>
    <font>
      <b/>
      <sz val="10"/>
      <color indexed="8"/>
      <name val="AcadNusx"/>
      <family val="0"/>
    </font>
    <font>
      <sz val="11"/>
      <color indexed="10"/>
      <name val="AcadNusx"/>
      <family val="0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cadNusx"/>
      <family val="0"/>
    </font>
    <font>
      <sz val="8"/>
      <color theme="1"/>
      <name val="AcadNusx"/>
      <family val="0"/>
    </font>
    <font>
      <sz val="8"/>
      <color rgb="FF000000"/>
      <name val="AcadNusx"/>
      <family val="0"/>
    </font>
    <font>
      <sz val="8"/>
      <color theme="1"/>
      <name val="Calibri"/>
      <family val="2"/>
    </font>
    <font>
      <b/>
      <sz val="10"/>
      <color theme="1"/>
      <name val="AcadNusx"/>
      <family val="0"/>
    </font>
    <font>
      <sz val="10"/>
      <color theme="1"/>
      <name val="AcadNusx"/>
      <family val="0"/>
    </font>
    <font>
      <b/>
      <sz val="10"/>
      <color rgb="FF000000"/>
      <name val="AcadNusx"/>
      <family val="0"/>
    </font>
    <font>
      <sz val="10"/>
      <color rgb="FF000000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5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1" fillId="32" borderId="6" applyNumberFormat="0" applyFont="0" applyAlignment="0" applyProtection="0"/>
    <xf numFmtId="0" fontId="55" fillId="27" borderId="7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>
      <alignment/>
      <protection/>
    </xf>
    <xf numFmtId="171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2" fillId="0" borderId="0">
      <alignment/>
      <protection/>
    </xf>
  </cellStyleXfs>
  <cellXfs count="272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195" fontId="3" fillId="0" borderId="10" xfId="0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Font="1" applyAlignment="1">
      <alignment vertical="center"/>
    </xf>
    <xf numFmtId="195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 horizontal="center" vertical="center"/>
    </xf>
    <xf numFmtId="2" fontId="8" fillId="33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Fill="1" applyAlignment="1">
      <alignment horizontal="center" vertical="center"/>
    </xf>
    <xf numFmtId="2" fontId="8" fillId="7" borderId="0" xfId="0" applyNumberFormat="1" applyFont="1" applyFill="1" applyAlignment="1">
      <alignment horizontal="center" vertical="center"/>
    </xf>
    <xf numFmtId="195" fontId="3" fillId="0" borderId="10" xfId="64" applyNumberFormat="1" applyFont="1" applyFill="1" applyBorder="1" applyAlignment="1" applyProtection="1">
      <alignment horizontal="right" vertical="center" wrapText="1"/>
      <protection locked="0"/>
    </xf>
    <xf numFmtId="195" fontId="13" fillId="0" borderId="12" xfId="64" applyNumberFormat="1" applyFont="1" applyFill="1" applyBorder="1" applyAlignment="1" applyProtection="1">
      <alignment horizontal="right" vertical="center" wrapText="1"/>
      <protection locked="0"/>
    </xf>
    <xf numFmtId="195" fontId="3" fillId="0" borderId="10" xfId="64" applyNumberFormat="1" applyFont="1" applyFill="1" applyBorder="1" applyAlignment="1" applyProtection="1">
      <alignment horizontal="right" vertical="top" wrapText="1"/>
      <protection locked="0"/>
    </xf>
    <xf numFmtId="195" fontId="3" fillId="0" borderId="11" xfId="64" applyNumberFormat="1" applyFont="1" applyFill="1" applyBorder="1" applyAlignment="1" applyProtection="1">
      <alignment horizontal="right" vertical="top" wrapText="1"/>
      <protection locked="0"/>
    </xf>
    <xf numFmtId="195" fontId="3" fillId="0" borderId="11" xfId="64" applyNumberFormat="1" applyFont="1" applyFill="1" applyBorder="1" applyAlignment="1" applyProtection="1">
      <alignment horizontal="right" vertical="center" wrapText="1"/>
      <protection locked="0"/>
    </xf>
    <xf numFmtId="4" fontId="8" fillId="7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right"/>
    </xf>
    <xf numFmtId="0" fontId="8" fillId="7" borderId="0" xfId="0" applyFont="1" applyFill="1" applyAlignment="1">
      <alignment horizontal="center" vertical="center"/>
    </xf>
    <xf numFmtId="195" fontId="13" fillId="0" borderId="12" xfId="64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2" fontId="59" fillId="33" borderId="0" xfId="0" applyNumberFormat="1" applyFont="1" applyFill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13" fillId="0" borderId="12" xfId="42" applyNumberFormat="1" applyFont="1" applyFill="1" applyBorder="1" applyAlignment="1" applyProtection="1">
      <alignment horizontal="right" vertical="center" wrapText="1"/>
      <protection locked="0"/>
    </xf>
    <xf numFmtId="0" fontId="8" fillId="34" borderId="0" xfId="0" applyFont="1" applyFill="1" applyAlignment="1">
      <alignment/>
    </xf>
    <xf numFmtId="2" fontId="3" fillId="0" borderId="10" xfId="42" applyNumberFormat="1" applyFont="1" applyFill="1" applyBorder="1" applyAlignment="1" applyProtection="1">
      <alignment horizontal="right" vertical="center" wrapText="1"/>
      <protection locked="0"/>
    </xf>
    <xf numFmtId="2" fontId="8" fillId="34" borderId="0" xfId="0" applyNumberFormat="1" applyFont="1" applyFill="1" applyAlignment="1">
      <alignment horizontal="center" vertical="center"/>
    </xf>
    <xf numFmtId="2" fontId="3" fillId="0" borderId="11" xfId="42" applyNumberFormat="1" applyFont="1" applyFill="1" applyBorder="1" applyAlignment="1" applyProtection="1">
      <alignment horizontal="right" vertical="center" wrapText="1"/>
      <protection locked="0"/>
    </xf>
    <xf numFmtId="4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2" fontId="8" fillId="33" borderId="0" xfId="0" applyNumberFormat="1" applyFont="1" applyFill="1" applyAlignment="1">
      <alignment horizontal="right"/>
    </xf>
    <xf numFmtId="4" fontId="8" fillId="0" borderId="0" xfId="0" applyNumberFormat="1" applyFont="1" applyAlignment="1">
      <alignment horizontal="right" vertical="center"/>
    </xf>
    <xf numFmtId="2" fontId="3" fillId="0" borderId="10" xfId="42" applyNumberFormat="1" applyFont="1" applyFill="1" applyBorder="1" applyAlignment="1" applyProtection="1">
      <alignment horizontal="right" vertical="top" wrapText="1"/>
      <protection locked="0"/>
    </xf>
    <xf numFmtId="186" fontId="8" fillId="19" borderId="0" xfId="0" applyNumberFormat="1" applyFont="1" applyFill="1" applyAlignment="1">
      <alignment horizontal="center" vertical="center"/>
    </xf>
    <xf numFmtId="179" fontId="8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4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60" fillId="7" borderId="13" xfId="0" applyFont="1" applyFill="1" applyBorder="1" applyAlignment="1" applyProtection="1">
      <alignment horizontal="center" vertical="center"/>
      <protection hidden="1"/>
    </xf>
    <xf numFmtId="0" fontId="60" fillId="7" borderId="14" xfId="0" applyFont="1" applyFill="1" applyBorder="1" applyAlignment="1" applyProtection="1">
      <alignment horizontal="center" vertical="center"/>
      <protection hidden="1"/>
    </xf>
    <xf numFmtId="0" fontId="60" fillId="7" borderId="12" xfId="0" applyFont="1" applyFill="1" applyBorder="1" applyAlignment="1" applyProtection="1">
      <alignment horizontal="center" vertical="center" wrapText="1"/>
      <protection hidden="1"/>
    </xf>
    <xf numFmtId="4" fontId="60" fillId="7" borderId="12" xfId="0" applyNumberFormat="1" applyFont="1" applyFill="1" applyBorder="1" applyAlignment="1" applyProtection="1">
      <alignment horizontal="center" vertical="center" wrapText="1"/>
      <protection hidden="1"/>
    </xf>
    <xf numFmtId="2" fontId="61" fillId="7" borderId="15" xfId="0" applyNumberFormat="1" applyFont="1" applyFill="1" applyBorder="1" applyAlignment="1" applyProtection="1">
      <alignment horizontal="center" vertical="center" wrapText="1"/>
      <protection hidden="1"/>
    </xf>
    <xf numFmtId="2" fontId="61" fillId="7" borderId="16" xfId="0" applyNumberFormat="1" applyFont="1" applyFill="1" applyBorder="1" applyAlignment="1" applyProtection="1">
      <alignment horizontal="center" vertical="center" wrapText="1"/>
      <protection hidden="1"/>
    </xf>
    <xf numFmtId="0" fontId="60" fillId="7" borderId="17" xfId="0" applyFont="1" applyFill="1" applyBorder="1" applyAlignment="1" applyProtection="1">
      <alignment horizontal="center" vertical="center"/>
      <protection hidden="1"/>
    </xf>
    <xf numFmtId="0" fontId="62" fillId="7" borderId="11" xfId="0" applyFont="1" applyFill="1" applyBorder="1" applyAlignment="1" applyProtection="1">
      <alignment/>
      <protection hidden="1"/>
    </xf>
    <xf numFmtId="0" fontId="60" fillId="7" borderId="11" xfId="0" applyFont="1" applyFill="1" applyBorder="1" applyAlignment="1" applyProtection="1">
      <alignment horizontal="center" vertical="center"/>
      <protection hidden="1"/>
    </xf>
    <xf numFmtId="0" fontId="60" fillId="7" borderId="18" xfId="0" applyFont="1" applyFill="1" applyBorder="1" applyAlignment="1" applyProtection="1">
      <alignment horizontal="center" vertical="center"/>
      <protection hidden="1"/>
    </xf>
    <xf numFmtId="4" fontId="60" fillId="7" borderId="18" xfId="0" applyNumberFormat="1" applyFont="1" applyFill="1" applyBorder="1" applyAlignment="1" applyProtection="1">
      <alignment horizontal="center" vertical="center" wrapText="1"/>
      <protection hidden="1"/>
    </xf>
    <xf numFmtId="2" fontId="61" fillId="7" borderId="18" xfId="0" applyNumberFormat="1" applyFont="1" applyFill="1" applyBorder="1" applyAlignment="1" applyProtection="1">
      <alignment horizontal="center" vertical="center" wrapText="1"/>
      <protection hidden="1"/>
    </xf>
    <xf numFmtId="4" fontId="61" fillId="7" borderId="19" xfId="0" applyNumberFormat="1" applyFont="1" applyFill="1" applyBorder="1" applyAlignment="1" applyProtection="1">
      <alignment horizontal="center" vertical="center" wrapText="1"/>
      <protection hidden="1"/>
    </xf>
    <xf numFmtId="0" fontId="3" fillId="7" borderId="20" xfId="0" applyFont="1" applyFill="1" applyBorder="1" applyAlignment="1" applyProtection="1">
      <alignment horizontal="center" vertical="center"/>
      <protection hidden="1"/>
    </xf>
    <xf numFmtId="1" fontId="3" fillId="7" borderId="20" xfId="0" applyNumberFormat="1" applyFont="1" applyFill="1" applyBorder="1" applyAlignment="1" applyProtection="1">
      <alignment horizontal="center" vertical="center"/>
      <protection hidden="1"/>
    </xf>
    <xf numFmtId="1" fontId="3" fillId="7" borderId="21" xfId="0" applyNumberFormat="1" applyFont="1" applyFill="1" applyBorder="1" applyAlignment="1" applyProtection="1">
      <alignment horizontal="center" vertical="center"/>
      <protection hidden="1"/>
    </xf>
    <xf numFmtId="0" fontId="14" fillId="7" borderId="22" xfId="0" applyFont="1" applyFill="1" applyBorder="1" applyAlignment="1" applyProtection="1">
      <alignment horizontal="center" vertical="center"/>
      <protection hidden="1"/>
    </xf>
    <xf numFmtId="0" fontId="14" fillId="7" borderId="23" xfId="0" applyFont="1" applyFill="1" applyBorder="1" applyAlignment="1" applyProtection="1">
      <alignment horizontal="center" vertical="center"/>
      <protection hidden="1"/>
    </xf>
    <xf numFmtId="0" fontId="14" fillId="7" borderId="24" xfId="0" applyFont="1" applyFill="1" applyBorder="1" applyAlignment="1" applyProtection="1">
      <alignment horizontal="center" vertical="center"/>
      <protection hidden="1"/>
    </xf>
    <xf numFmtId="0" fontId="6" fillId="7" borderId="20" xfId="0" applyFont="1" applyFill="1" applyBorder="1" applyAlignment="1" applyProtection="1">
      <alignment horizontal="center" vertical="center"/>
      <protection hidden="1"/>
    </xf>
    <xf numFmtId="1" fontId="6" fillId="7" borderId="20" xfId="0" applyNumberFormat="1" applyFont="1" applyFill="1" applyBorder="1" applyAlignment="1" applyProtection="1">
      <alignment horizontal="center" vertical="center"/>
      <protection hidden="1"/>
    </xf>
    <xf numFmtId="0" fontId="5" fillId="7" borderId="25" xfId="0" applyFont="1" applyFill="1" applyBorder="1" applyAlignment="1" applyProtection="1">
      <alignment horizontal="center" vertical="center" wrapText="1"/>
      <protection hidden="1"/>
    </xf>
    <xf numFmtId="0" fontId="5" fillId="7" borderId="23" xfId="0" applyFont="1" applyFill="1" applyBorder="1" applyAlignment="1" applyProtection="1">
      <alignment horizontal="center" vertical="center" wrapText="1"/>
      <protection hidden="1"/>
    </xf>
    <xf numFmtId="0" fontId="5" fillId="7" borderId="24" xfId="0" applyFont="1" applyFill="1" applyBorder="1" applyAlignment="1" applyProtection="1">
      <alignment horizontal="center" vertical="center" wrapText="1"/>
      <protection hidden="1"/>
    </xf>
    <xf numFmtId="0" fontId="3" fillId="7" borderId="14" xfId="0" applyFont="1" applyFill="1" applyBorder="1" applyAlignment="1" applyProtection="1">
      <alignment horizontal="center" vertical="center"/>
      <protection hidden="1"/>
    </xf>
    <xf numFmtId="1" fontId="3" fillId="7" borderId="14" xfId="0" applyNumberFormat="1" applyFont="1" applyFill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49" fontId="13" fillId="0" borderId="12" xfId="0" applyNumberFormat="1" applyFont="1" applyBorder="1" applyAlignment="1" applyProtection="1">
      <alignment horizontal="center" vertical="center"/>
      <protection hidden="1"/>
    </xf>
    <xf numFmtId="0" fontId="13" fillId="0" borderId="12" xfId="0" applyFont="1" applyFill="1" applyBorder="1" applyAlignment="1" applyProtection="1">
      <alignment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4" fontId="13" fillId="0" borderId="12" xfId="64" applyNumberFormat="1" applyFont="1" applyFill="1" applyBorder="1" applyAlignment="1" applyProtection="1">
      <alignment horizontal="right" vertical="center" wrapText="1"/>
      <protection hidden="1"/>
    </xf>
    <xf numFmtId="192" fontId="13" fillId="0" borderId="12" xfId="64" applyNumberFormat="1" applyFont="1" applyFill="1" applyBorder="1" applyAlignment="1" applyProtection="1">
      <alignment horizontal="right" vertical="center" wrapText="1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 quotePrefix="1">
      <alignment horizontal="center" vertical="top" wrapText="1"/>
      <protection hidden="1"/>
    </xf>
    <xf numFmtId="0" fontId="3" fillId="0" borderId="10" xfId="0" applyFont="1" applyBorder="1" applyAlignment="1" applyProtection="1">
      <alignment vertical="top" wrapText="1"/>
      <protection hidden="1"/>
    </xf>
    <xf numFmtId="0" fontId="3" fillId="0" borderId="10" xfId="0" applyFont="1" applyBorder="1" applyAlignment="1" applyProtection="1">
      <alignment horizontal="center" vertical="top" wrapText="1"/>
      <protection hidden="1"/>
    </xf>
    <xf numFmtId="4" fontId="3" fillId="0" borderId="10" xfId="64" applyNumberFormat="1" applyFont="1" applyBorder="1" applyAlignment="1" applyProtection="1">
      <alignment horizontal="right" vertical="top" wrapText="1"/>
      <protection hidden="1"/>
    </xf>
    <xf numFmtId="4" fontId="3" fillId="0" borderId="10" xfId="64" applyNumberFormat="1" applyFont="1" applyFill="1" applyBorder="1" applyAlignment="1" applyProtection="1">
      <alignment horizontal="right" vertical="top" wrapText="1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 quotePrefix="1">
      <alignment horizontal="center" vertical="top" wrapText="1"/>
      <protection hidden="1"/>
    </xf>
    <xf numFmtId="0" fontId="3" fillId="0" borderId="11" xfId="0" applyFont="1" applyBorder="1" applyAlignment="1" applyProtection="1">
      <alignment vertical="top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4" fontId="3" fillId="0" borderId="11" xfId="64" applyNumberFormat="1" applyFont="1" applyBorder="1" applyAlignment="1" applyProtection="1">
      <alignment horizontal="right" vertical="top" wrapText="1"/>
      <protection hidden="1"/>
    </xf>
    <xf numFmtId="4" fontId="3" fillId="0" borderId="11" xfId="64" applyNumberFormat="1" applyFont="1" applyFill="1" applyBorder="1" applyAlignment="1" applyProtection="1">
      <alignment horizontal="right" vertical="center" wrapText="1"/>
      <protection hidden="1"/>
    </xf>
    <xf numFmtId="49" fontId="63" fillId="0" borderId="12" xfId="0" applyNumberFormat="1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vertical="center" wrapText="1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2" fontId="13" fillId="0" borderId="12" xfId="42" applyNumberFormat="1" applyFont="1" applyBorder="1" applyAlignment="1" applyProtection="1">
      <alignment horizontal="right" vertical="center" wrapText="1"/>
      <protection hidden="1"/>
    </xf>
    <xf numFmtId="2" fontId="13" fillId="0" borderId="12" xfId="42" applyNumberFormat="1" applyFont="1" applyFill="1" applyBorder="1" applyAlignment="1" applyProtection="1">
      <alignment horizontal="right" vertical="center" wrapText="1"/>
      <protection hidden="1"/>
    </xf>
    <xf numFmtId="0" fontId="64" fillId="0" borderId="10" xfId="0" applyFont="1" applyBorder="1" applyAlignment="1" applyProtection="1">
      <alignment horizontal="center" vertical="center"/>
      <protection hidden="1"/>
    </xf>
    <xf numFmtId="2" fontId="3" fillId="0" borderId="10" xfId="42" applyNumberFormat="1" applyFont="1" applyBorder="1" applyAlignment="1" applyProtection="1">
      <alignment horizontal="right" vertical="center" wrapText="1"/>
      <protection hidden="1"/>
    </xf>
    <xf numFmtId="2" fontId="3" fillId="0" borderId="10" xfId="42" applyNumberFormat="1" applyFont="1" applyFill="1" applyBorder="1" applyAlignment="1" applyProtection="1">
      <alignment horizontal="right" vertical="center" wrapText="1"/>
      <protection hidden="1"/>
    </xf>
    <xf numFmtId="0" fontId="3" fillId="0" borderId="10" xfId="0" applyFont="1" applyBorder="1" applyAlignment="1" applyProtection="1">
      <alignment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49" fontId="64" fillId="0" borderId="10" xfId="0" applyNumberFormat="1" applyFont="1" applyBorder="1" applyAlignment="1" applyProtection="1">
      <alignment horizontal="center" vertical="center" wrapText="1"/>
      <protection hidden="1"/>
    </xf>
    <xf numFmtId="0" fontId="64" fillId="0" borderId="11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top" wrapText="1"/>
      <protection hidden="1"/>
    </xf>
    <xf numFmtId="186" fontId="3" fillId="0" borderId="11" xfId="42" applyNumberFormat="1" applyFont="1" applyBorder="1" applyAlignment="1" applyProtection="1">
      <alignment horizontal="right" vertical="center" wrapText="1"/>
      <protection hidden="1"/>
    </xf>
    <xf numFmtId="2" fontId="3" fillId="0" borderId="11" xfId="42" applyNumberFormat="1" applyFont="1" applyFill="1" applyBorder="1" applyAlignment="1" applyProtection="1">
      <alignment horizontal="right" vertical="center" wrapText="1"/>
      <protection hidden="1"/>
    </xf>
    <xf numFmtId="0" fontId="13" fillId="0" borderId="12" xfId="0" applyFont="1" applyBorder="1" applyAlignment="1" applyProtection="1">
      <alignment horizontal="left" vertical="center" wrapText="1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2" fontId="13" fillId="0" borderId="12" xfId="0" applyNumberFormat="1" applyFont="1" applyBorder="1" applyAlignment="1" applyProtection="1">
      <alignment horizontal="right" vertical="center"/>
      <protection hidden="1"/>
    </xf>
    <xf numFmtId="187" fontId="13" fillId="0" borderId="12" xfId="0" applyNumberFormat="1" applyFont="1" applyBorder="1" applyAlignment="1" applyProtection="1">
      <alignment horizontal="right" vertical="center"/>
      <protection hidden="1"/>
    </xf>
    <xf numFmtId="0" fontId="7" fillId="0" borderId="11" xfId="0" applyFont="1" applyBorder="1" applyAlignment="1" applyProtection="1" quotePrefix="1">
      <alignment horizontal="center" vertical="top" wrapText="1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2" fontId="3" fillId="0" borderId="11" xfId="0" applyNumberFormat="1" applyFont="1" applyBorder="1" applyAlignment="1" applyProtection="1">
      <alignment horizontal="right" vertical="center"/>
      <protection hidden="1"/>
    </xf>
    <xf numFmtId="186" fontId="3" fillId="0" borderId="10" xfId="42" applyNumberFormat="1" applyFont="1" applyBorder="1" applyAlignment="1" applyProtection="1">
      <alignment horizontal="right" vertical="center" wrapText="1"/>
      <protection hidden="1"/>
    </xf>
    <xf numFmtId="186" fontId="3" fillId="0" borderId="10" xfId="42" applyNumberFormat="1" applyFont="1" applyFill="1" applyBorder="1" applyAlignment="1" applyProtection="1">
      <alignment horizontal="right" vertical="center" wrapText="1"/>
      <protection hidden="1"/>
    </xf>
    <xf numFmtId="0" fontId="5" fillId="7" borderId="22" xfId="0" applyFont="1" applyFill="1" applyBorder="1" applyAlignment="1" applyProtection="1">
      <alignment horizontal="center" vertical="center" wrapText="1"/>
      <protection hidden="1"/>
    </xf>
    <xf numFmtId="0" fontId="5" fillId="7" borderId="23" xfId="0" applyFont="1" applyFill="1" applyBorder="1" applyAlignment="1" applyProtection="1">
      <alignment horizontal="center" vertical="center"/>
      <protection hidden="1"/>
    </xf>
    <xf numFmtId="0" fontId="3" fillId="7" borderId="23" xfId="0" applyFont="1" applyFill="1" applyBorder="1" applyAlignment="1" applyProtection="1">
      <alignment horizontal="center" vertical="center"/>
      <protection hidden="1"/>
    </xf>
    <xf numFmtId="1" fontId="3" fillId="7" borderId="23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186" fontId="13" fillId="0" borderId="12" xfId="0" applyNumberFormat="1" applyFont="1" applyBorder="1" applyAlignment="1" applyProtection="1">
      <alignment horizontal="right" vertical="center"/>
      <protection hidden="1"/>
    </xf>
    <xf numFmtId="4" fontId="63" fillId="0" borderId="12" xfId="0" applyNumberFormat="1" applyFont="1" applyFill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right" vertical="center" wrapText="1"/>
      <protection hidden="1"/>
    </xf>
    <xf numFmtId="2" fontId="3" fillId="0" borderId="10" xfId="0" applyNumberFormat="1" applyFont="1" applyBorder="1" applyAlignment="1" applyProtection="1">
      <alignment horizontal="right" vertical="center" wrapText="1"/>
      <protection hidden="1"/>
    </xf>
    <xf numFmtId="201" fontId="3" fillId="0" borderId="10" xfId="64" applyNumberFormat="1" applyFont="1" applyBorder="1" applyAlignment="1" applyProtection="1">
      <alignment horizontal="right" vertical="center" wrapText="1"/>
      <protection hidden="1"/>
    </xf>
    <xf numFmtId="196" fontId="3" fillId="0" borderId="10" xfId="64" applyNumberFormat="1" applyFont="1" applyFill="1" applyBorder="1" applyAlignment="1" applyProtection="1">
      <alignment horizontal="right" vertical="center" wrapText="1"/>
      <protection hidden="1"/>
    </xf>
    <xf numFmtId="0" fontId="3" fillId="0" borderId="29" xfId="0" applyFont="1" applyBorder="1" applyAlignment="1" applyProtection="1">
      <alignment vertical="top" wrapText="1"/>
      <protection hidden="1"/>
    </xf>
    <xf numFmtId="4" fontId="3" fillId="0" borderId="10" xfId="64" applyNumberFormat="1" applyFont="1" applyFill="1" applyBorder="1" applyAlignment="1" applyProtection="1">
      <alignment horizontal="right" vertical="center" wrapText="1"/>
      <protection hidden="1"/>
    </xf>
    <xf numFmtId="192" fontId="3" fillId="0" borderId="10" xfId="64" applyNumberFormat="1" applyFont="1" applyFill="1" applyBorder="1" applyAlignment="1" applyProtection="1">
      <alignment horizontal="right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63" fillId="0" borderId="12" xfId="0" applyFont="1" applyFill="1" applyBorder="1" applyAlignment="1" applyProtection="1" quotePrefix="1">
      <alignment horizontal="center" vertical="center"/>
      <protection hidden="1"/>
    </xf>
    <xf numFmtId="0" fontId="63" fillId="0" borderId="12" xfId="0" applyFont="1" applyFill="1" applyBorder="1" applyAlignment="1" applyProtection="1">
      <alignment vertical="center" wrapText="1"/>
      <protection hidden="1"/>
    </xf>
    <xf numFmtId="0" fontId="65" fillId="0" borderId="12" xfId="0" applyFont="1" applyFill="1" applyBorder="1" applyAlignment="1" applyProtection="1">
      <alignment horizontal="center" vertical="center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64" fillId="0" borderId="10" xfId="0" applyFont="1" applyFill="1" applyBorder="1" applyAlignment="1" applyProtection="1">
      <alignment horizontal="center" vertical="center"/>
      <protection hidden="1"/>
    </xf>
    <xf numFmtId="0" fontId="64" fillId="0" borderId="10" xfId="0" applyFont="1" applyFill="1" applyBorder="1" applyAlignment="1" applyProtection="1">
      <alignment vertical="center"/>
      <protection hidden="1"/>
    </xf>
    <xf numFmtId="0" fontId="66" fillId="0" borderId="10" xfId="0" applyFont="1" applyFill="1" applyBorder="1" applyAlignment="1" applyProtection="1">
      <alignment horizontal="center" vertical="center"/>
      <protection hidden="1"/>
    </xf>
    <xf numFmtId="4" fontId="64" fillId="0" borderId="10" xfId="0" applyNumberFormat="1" applyFont="1" applyFill="1" applyBorder="1" applyAlignment="1" applyProtection="1">
      <alignment vertical="center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64" fillId="0" borderId="11" xfId="0" applyFont="1" applyFill="1" applyBorder="1" applyAlignment="1" applyProtection="1">
      <alignment horizontal="center" vertical="center" wrapText="1"/>
      <protection hidden="1"/>
    </xf>
    <xf numFmtId="0" fontId="64" fillId="0" borderId="11" xfId="0" applyFont="1" applyFill="1" applyBorder="1" applyAlignment="1" applyProtection="1">
      <alignment vertical="center" wrapText="1"/>
      <protection hidden="1"/>
    </xf>
    <xf numFmtId="0" fontId="64" fillId="0" borderId="11" xfId="0" applyFont="1" applyFill="1" applyBorder="1" applyAlignment="1" applyProtection="1">
      <alignment horizontal="center" vertical="center"/>
      <protection hidden="1"/>
    </xf>
    <xf numFmtId="4" fontId="64" fillId="0" borderId="11" xfId="0" applyNumberFormat="1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49" fontId="13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left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0" fontId="13" fillId="0" borderId="12" xfId="0" applyFont="1" applyFill="1" applyBorder="1" applyAlignment="1" applyProtection="1">
      <alignment horizontal="right" vertical="center"/>
      <protection hidden="1"/>
    </xf>
    <xf numFmtId="186" fontId="13" fillId="0" borderId="12" xfId="0" applyNumberFormat="1" applyFont="1" applyFill="1" applyBorder="1" applyAlignment="1" applyProtection="1">
      <alignment horizontal="right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 quotePrefix="1">
      <alignment horizontal="center" vertical="top" wrapText="1"/>
      <protection hidden="1"/>
    </xf>
    <xf numFmtId="0" fontId="3" fillId="0" borderId="10" xfId="0" applyFont="1" applyFill="1" applyBorder="1" applyAlignment="1" applyProtection="1">
      <alignment vertical="top" wrapText="1"/>
      <protection hidden="1"/>
    </xf>
    <xf numFmtId="0" fontId="3" fillId="0" borderId="10" xfId="0" applyFont="1" applyFill="1" applyBorder="1" applyAlignment="1" applyProtection="1">
      <alignment horizontal="center" vertical="top" wrapText="1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vertical="top" wrapText="1"/>
      <protection hidden="1"/>
    </xf>
    <xf numFmtId="0" fontId="3" fillId="0" borderId="11" xfId="0" applyFont="1" applyFill="1" applyBorder="1" applyAlignment="1" applyProtection="1">
      <alignment horizontal="center" vertical="top" wrapText="1"/>
      <protection hidden="1"/>
    </xf>
    <xf numFmtId="196" fontId="13" fillId="0" borderId="12" xfId="64" applyNumberFormat="1" applyFont="1" applyFill="1" applyBorder="1" applyAlignment="1" applyProtection="1">
      <alignment horizontal="right" vertical="center" wrapText="1"/>
      <protection hidden="1"/>
    </xf>
    <xf numFmtId="192" fontId="3" fillId="0" borderId="10" xfId="64" applyNumberFormat="1" applyFont="1" applyFill="1" applyBorder="1" applyAlignment="1" applyProtection="1">
      <alignment horizontal="right" vertical="top" wrapText="1"/>
      <protection hidden="1"/>
    </xf>
    <xf numFmtId="4" fontId="64" fillId="0" borderId="10" xfId="0" applyNumberFormat="1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4" fontId="3" fillId="0" borderId="11" xfId="64" applyNumberFormat="1" applyFont="1" applyFill="1" applyBorder="1" applyAlignment="1" applyProtection="1">
      <alignment horizontal="right" vertical="top" wrapText="1"/>
      <protection hidden="1"/>
    </xf>
    <xf numFmtId="0" fontId="63" fillId="0" borderId="12" xfId="0" applyFont="1" applyBorder="1" applyAlignment="1" applyProtection="1">
      <alignment vertical="center" wrapText="1"/>
      <protection hidden="1"/>
    </xf>
    <xf numFmtId="0" fontId="63" fillId="0" borderId="12" xfId="0" applyFont="1" applyBorder="1" applyAlignment="1" applyProtection="1">
      <alignment horizontal="center" vertical="center"/>
      <protection hidden="1"/>
    </xf>
    <xf numFmtId="0" fontId="63" fillId="0" borderId="12" xfId="0" applyFont="1" applyBorder="1" applyAlignment="1" applyProtection="1">
      <alignment horizontal="right" vertical="center"/>
      <protection hidden="1"/>
    </xf>
    <xf numFmtId="186" fontId="63" fillId="0" borderId="12" xfId="0" applyNumberFormat="1" applyFont="1" applyBorder="1" applyAlignment="1" applyProtection="1">
      <alignment horizontal="right" vertical="center"/>
      <protection hidden="1"/>
    </xf>
    <xf numFmtId="0" fontId="64" fillId="0" borderId="10" xfId="0" applyFont="1" applyBorder="1" applyAlignment="1" applyProtection="1">
      <alignment/>
      <protection hidden="1"/>
    </xf>
    <xf numFmtId="0" fontId="64" fillId="0" borderId="0" xfId="0" applyFont="1" applyBorder="1" applyAlignment="1" applyProtection="1">
      <alignment horizontal="center" vertical="center"/>
      <protection hidden="1"/>
    </xf>
    <xf numFmtId="0" fontId="64" fillId="0" borderId="10" xfId="0" applyFont="1" applyBorder="1" applyAlignment="1" applyProtection="1">
      <alignment horizontal="right" vertical="center"/>
      <protection hidden="1"/>
    </xf>
    <xf numFmtId="2" fontId="64" fillId="0" borderId="0" xfId="0" applyNumberFormat="1" applyFont="1" applyBorder="1" applyAlignment="1" applyProtection="1">
      <alignment horizontal="right" vertical="center"/>
      <protection hidden="1"/>
    </xf>
    <xf numFmtId="2" fontId="64" fillId="0" borderId="10" xfId="0" applyNumberFormat="1" applyFont="1" applyBorder="1" applyAlignment="1" applyProtection="1">
      <alignment horizontal="right" vertical="center"/>
      <protection hidden="1"/>
    </xf>
    <xf numFmtId="49" fontId="64" fillId="0" borderId="11" xfId="0" applyNumberFormat="1" applyFont="1" applyBorder="1" applyAlignment="1" applyProtection="1">
      <alignment horizontal="center" vertical="center" wrapText="1"/>
      <protection hidden="1"/>
    </xf>
    <xf numFmtId="0" fontId="64" fillId="0" borderId="11" xfId="0" applyFont="1" applyBorder="1" applyAlignment="1" applyProtection="1">
      <alignment/>
      <protection hidden="1"/>
    </xf>
    <xf numFmtId="0" fontId="64" fillId="0" borderId="11" xfId="0" applyFont="1" applyBorder="1" applyAlignment="1" applyProtection="1">
      <alignment horizontal="center" vertical="center"/>
      <protection hidden="1"/>
    </xf>
    <xf numFmtId="0" fontId="64" fillId="0" borderId="11" xfId="0" applyFont="1" applyBorder="1" applyAlignment="1" applyProtection="1">
      <alignment horizontal="right" vertical="center"/>
      <protection hidden="1"/>
    </xf>
    <xf numFmtId="2" fontId="64" fillId="0" borderId="11" xfId="0" applyNumberFormat="1" applyFont="1" applyBorder="1" applyAlignment="1" applyProtection="1">
      <alignment horizontal="right" vertical="center"/>
      <protection hidden="1"/>
    </xf>
    <xf numFmtId="49" fontId="63" fillId="0" borderId="12" xfId="0" applyNumberFormat="1" applyFont="1" applyBorder="1" applyAlignment="1" applyProtection="1">
      <alignment horizontal="center" wrapText="1"/>
      <protection hidden="1"/>
    </xf>
    <xf numFmtId="0" fontId="63" fillId="0" borderId="12" xfId="0" applyFont="1" applyBorder="1" applyAlignment="1" applyProtection="1">
      <alignment wrapText="1"/>
      <protection hidden="1"/>
    </xf>
    <xf numFmtId="0" fontId="64" fillId="0" borderId="10" xfId="0" applyFont="1" applyBorder="1" applyAlignment="1" applyProtection="1">
      <alignment vertical="top" wrapText="1"/>
      <protection hidden="1"/>
    </xf>
    <xf numFmtId="0" fontId="64" fillId="0" borderId="10" xfId="0" applyFont="1" applyBorder="1" applyAlignment="1" applyProtection="1">
      <alignment wrapText="1"/>
      <protection hidden="1"/>
    </xf>
    <xf numFmtId="0" fontId="63" fillId="0" borderId="12" xfId="0" applyFont="1" applyBorder="1" applyAlignment="1" applyProtection="1">
      <alignment vertical="top" wrapText="1"/>
      <protection hidden="1"/>
    </xf>
    <xf numFmtId="186" fontId="64" fillId="0" borderId="11" xfId="0" applyNumberFormat="1" applyFont="1" applyBorder="1" applyAlignment="1" applyProtection="1">
      <alignment horizontal="right" vertical="center"/>
      <protection hidden="1"/>
    </xf>
    <xf numFmtId="0" fontId="64" fillId="0" borderId="30" xfId="0" applyFont="1" applyBorder="1" applyAlignment="1" applyProtection="1">
      <alignment horizontal="center" vertical="center"/>
      <protection hidden="1"/>
    </xf>
    <xf numFmtId="0" fontId="63" fillId="0" borderId="12" xfId="0" applyFont="1" applyFill="1" applyBorder="1" applyAlignment="1" applyProtection="1">
      <alignment horizontal="center" vertical="center"/>
      <protection hidden="1"/>
    </xf>
    <xf numFmtId="186" fontId="63" fillId="0" borderId="12" xfId="0" applyNumberFormat="1" applyFont="1" applyFill="1" applyBorder="1" applyAlignment="1" applyProtection="1">
      <alignment horizontal="right" vertical="center"/>
      <protection hidden="1"/>
    </xf>
    <xf numFmtId="0" fontId="64" fillId="0" borderId="31" xfId="0" applyFont="1" applyBorder="1" applyAlignment="1" applyProtection="1">
      <alignment horizontal="center" vertical="center"/>
      <protection hidden="1"/>
    </xf>
    <xf numFmtId="0" fontId="6" fillId="0" borderId="32" xfId="0" applyFont="1" applyBorder="1" applyAlignment="1" applyProtection="1">
      <alignment horizontal="center" vertical="center" wrapText="1"/>
      <protection hidden="1"/>
    </xf>
    <xf numFmtId="0" fontId="64" fillId="0" borderId="10" xfId="0" applyFont="1" applyFill="1" applyBorder="1" applyAlignment="1" applyProtection="1">
      <alignment/>
      <protection hidden="1"/>
    </xf>
    <xf numFmtId="0" fontId="64" fillId="0" borderId="0" xfId="0" applyFont="1" applyFill="1" applyBorder="1" applyAlignment="1" applyProtection="1">
      <alignment horizontal="center" vertical="center"/>
      <protection hidden="1"/>
    </xf>
    <xf numFmtId="2" fontId="64" fillId="0" borderId="10" xfId="0" applyNumberFormat="1" applyFont="1" applyFill="1" applyBorder="1" applyAlignment="1" applyProtection="1">
      <alignment horizontal="right" vertical="center"/>
      <protection hidden="1"/>
    </xf>
    <xf numFmtId="2" fontId="64" fillId="0" borderId="0" xfId="0" applyNumberFormat="1" applyFont="1" applyFill="1" applyBorder="1" applyAlignment="1" applyProtection="1">
      <alignment horizontal="right" vertical="center"/>
      <protection hidden="1"/>
    </xf>
    <xf numFmtId="0" fontId="64" fillId="0" borderId="10" xfId="0" applyFont="1" applyFill="1" applyBorder="1" applyAlignment="1" applyProtection="1">
      <alignment wrapText="1"/>
      <protection hidden="1"/>
    </xf>
    <xf numFmtId="0" fontId="64" fillId="0" borderId="10" xfId="0" applyFont="1" applyFill="1" applyBorder="1" applyAlignment="1" applyProtection="1">
      <alignment vertical="top" wrapText="1"/>
      <protection hidden="1"/>
    </xf>
    <xf numFmtId="0" fontId="64" fillId="0" borderId="33" xfId="0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 applyProtection="1">
      <alignment horizontal="center" vertical="center" wrapText="1"/>
      <protection hidden="1"/>
    </xf>
    <xf numFmtId="0" fontId="64" fillId="0" borderId="11" xfId="0" applyFont="1" applyFill="1" applyBorder="1" applyAlignment="1" applyProtection="1">
      <alignment/>
      <protection hidden="1"/>
    </xf>
    <xf numFmtId="2" fontId="64" fillId="0" borderId="11" xfId="0" applyNumberFormat="1" applyFont="1" applyFill="1" applyBorder="1" applyAlignment="1" applyProtection="1">
      <alignment horizontal="right" vertical="center"/>
      <protection hidden="1"/>
    </xf>
    <xf numFmtId="0" fontId="64" fillId="0" borderId="34" xfId="0" applyFont="1" applyBorder="1" applyAlignment="1" applyProtection="1">
      <alignment horizontal="center" vertical="center"/>
      <protection hidden="1"/>
    </xf>
    <xf numFmtId="194" fontId="13" fillId="0" borderId="12" xfId="64" applyNumberFormat="1" applyFont="1" applyBorder="1" applyAlignment="1" applyProtection="1">
      <alignment horizontal="right" vertical="center" wrapText="1"/>
      <protection hidden="1"/>
    </xf>
    <xf numFmtId="202" fontId="13" fillId="0" borderId="12" xfId="64" applyNumberFormat="1" applyFont="1" applyFill="1" applyBorder="1" applyAlignment="1" applyProtection="1">
      <alignment horizontal="right" vertical="center" wrapText="1"/>
      <protection hidden="1"/>
    </xf>
    <xf numFmtId="0" fontId="64" fillId="0" borderId="35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 wrapText="1"/>
      <protection hidden="1"/>
    </xf>
    <xf numFmtId="2" fontId="3" fillId="0" borderId="10" xfId="42" applyNumberFormat="1" applyFont="1" applyBorder="1" applyAlignment="1" applyProtection="1">
      <alignment horizontal="center" vertical="top" wrapText="1"/>
      <protection hidden="1"/>
    </xf>
    <xf numFmtId="2" fontId="3" fillId="0" borderId="10" xfId="42" applyNumberFormat="1" applyFont="1" applyFill="1" applyBorder="1" applyAlignment="1" applyProtection="1">
      <alignment horizontal="center" vertical="top" wrapText="1"/>
      <protection hidden="1"/>
    </xf>
    <xf numFmtId="0" fontId="64" fillId="0" borderId="36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left" vertical="center" wrapText="1"/>
      <protection hidden="1"/>
    </xf>
    <xf numFmtId="2" fontId="3" fillId="0" borderId="11" xfId="42" applyNumberFormat="1" applyFont="1" applyBorder="1" applyAlignment="1" applyProtection="1">
      <alignment horizontal="center" vertical="center" wrapText="1"/>
      <protection hidden="1"/>
    </xf>
    <xf numFmtId="2" fontId="3" fillId="0" borderId="11" xfId="42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right" vertical="center"/>
      <protection hidden="1"/>
    </xf>
    <xf numFmtId="0" fontId="9" fillId="7" borderId="22" xfId="0" applyFont="1" applyFill="1" applyBorder="1" applyAlignment="1" applyProtection="1">
      <alignment horizontal="center" vertical="center"/>
      <protection hidden="1"/>
    </xf>
    <xf numFmtId="0" fontId="9" fillId="7" borderId="37" xfId="0" applyFont="1" applyFill="1" applyBorder="1" applyAlignment="1" applyProtection="1">
      <alignment horizontal="center" vertical="center"/>
      <protection hidden="1"/>
    </xf>
    <xf numFmtId="0" fontId="9" fillId="7" borderId="20" xfId="0" applyFont="1" applyFill="1" applyBorder="1" applyAlignment="1" applyProtection="1">
      <alignment horizontal="center" vertical="center"/>
      <protection hidden="1"/>
    </xf>
    <xf numFmtId="9" fontId="9" fillId="7" borderId="20" xfId="0" applyNumberFormat="1" applyFont="1" applyFill="1" applyBorder="1" applyAlignment="1" applyProtection="1">
      <alignment horizontal="center" vertical="center"/>
      <protection hidden="1"/>
    </xf>
    <xf numFmtId="0" fontId="9" fillId="7" borderId="24" xfId="0" applyFont="1" applyFill="1" applyBorder="1" applyAlignment="1" applyProtection="1">
      <alignment horizontal="center" vertical="center"/>
      <protection hidden="1"/>
    </xf>
    <xf numFmtId="0" fontId="9" fillId="13" borderId="37" xfId="0" applyFont="1" applyFill="1" applyBorder="1" applyAlignment="1" applyProtection="1">
      <alignment horizontal="center" vertical="center"/>
      <protection hidden="1"/>
    </xf>
    <xf numFmtId="0" fontId="17" fillId="13" borderId="20" xfId="0" applyFont="1" applyFill="1" applyBorder="1" applyAlignment="1" applyProtection="1">
      <alignment horizontal="center" vertical="center"/>
      <protection hidden="1"/>
    </xf>
    <xf numFmtId="0" fontId="9" fillId="13" borderId="20" xfId="0" applyFont="1" applyFill="1" applyBorder="1" applyAlignment="1" applyProtection="1">
      <alignment horizontal="center" vertical="center" wrapText="1"/>
      <protection hidden="1"/>
    </xf>
    <xf numFmtId="9" fontId="9" fillId="13" borderId="20" xfId="0" applyNumberFormat="1" applyFont="1" applyFill="1" applyBorder="1" applyAlignment="1" applyProtection="1">
      <alignment horizontal="center" vertical="center"/>
      <protection hidden="1"/>
    </xf>
    <xf numFmtId="0" fontId="9" fillId="13" borderId="20" xfId="0" applyFont="1" applyFill="1" applyBorder="1" applyAlignment="1" applyProtection="1">
      <alignment horizontal="center" vertical="center"/>
      <protection hidden="1"/>
    </xf>
    <xf numFmtId="1" fontId="6" fillId="7" borderId="24" xfId="0" applyNumberFormat="1" applyFont="1" applyFill="1" applyBorder="1" applyAlignment="1" applyProtection="1">
      <alignment horizontal="center" vertical="center"/>
      <protection locked="0"/>
    </xf>
    <xf numFmtId="1" fontId="6" fillId="7" borderId="21" xfId="0" applyNumberFormat="1" applyFont="1" applyFill="1" applyBorder="1" applyAlignment="1" applyProtection="1">
      <alignment horizontal="center" vertical="center"/>
      <protection locked="0"/>
    </xf>
    <xf numFmtId="1" fontId="3" fillId="7" borderId="14" xfId="0" applyNumberFormat="1" applyFont="1" applyFill="1" applyBorder="1" applyAlignment="1" applyProtection="1">
      <alignment horizontal="center" vertical="center"/>
      <protection locked="0"/>
    </xf>
    <xf numFmtId="1" fontId="3" fillId="7" borderId="34" xfId="0" applyNumberFormat="1" applyFont="1" applyFill="1" applyBorder="1" applyAlignment="1" applyProtection="1">
      <alignment horizontal="center" vertical="center"/>
      <protection locked="0"/>
    </xf>
    <xf numFmtId="195" fontId="13" fillId="0" borderId="38" xfId="64" applyNumberFormat="1" applyFont="1" applyFill="1" applyBorder="1" applyAlignment="1" applyProtection="1">
      <alignment horizontal="right" vertical="center" wrapText="1"/>
      <protection locked="0"/>
    </xf>
    <xf numFmtId="195" fontId="3" fillId="0" borderId="35" xfId="64" applyNumberFormat="1" applyFont="1" applyFill="1" applyBorder="1" applyAlignment="1" applyProtection="1">
      <alignment horizontal="right" vertical="top" wrapText="1"/>
      <protection locked="0"/>
    </xf>
    <xf numFmtId="195" fontId="3" fillId="0" borderId="36" xfId="64" applyNumberFormat="1" applyFont="1" applyFill="1" applyBorder="1" applyAlignment="1" applyProtection="1">
      <alignment horizontal="right" vertical="center" wrapText="1"/>
      <protection locked="0"/>
    </xf>
    <xf numFmtId="2" fontId="13" fillId="0" borderId="38" xfId="0" applyNumberFormat="1" applyFont="1" applyBorder="1" applyAlignment="1" applyProtection="1">
      <alignment horizontal="right" vertical="center" wrapText="1"/>
      <protection locked="0"/>
    </xf>
    <xf numFmtId="2" fontId="3" fillId="0" borderId="35" xfId="0" applyNumberFormat="1" applyFont="1" applyBorder="1" applyAlignment="1" applyProtection="1">
      <alignment horizontal="right" vertical="center" wrapText="1"/>
      <protection locked="0"/>
    </xf>
    <xf numFmtId="2" fontId="3" fillId="0" borderId="36" xfId="0" applyNumberFormat="1" applyFont="1" applyBorder="1" applyAlignment="1" applyProtection="1">
      <alignment horizontal="right" vertical="center" wrapText="1"/>
      <protection locked="0"/>
    </xf>
    <xf numFmtId="2" fontId="13" fillId="0" borderId="12" xfId="0" applyNumberFormat="1" applyFont="1" applyBorder="1" applyAlignment="1" applyProtection="1">
      <alignment horizontal="right" vertical="center"/>
      <protection locked="0"/>
    </xf>
    <xf numFmtId="2" fontId="13" fillId="0" borderId="38" xfId="0" applyNumberFormat="1" applyFont="1" applyBorder="1" applyAlignment="1" applyProtection="1">
      <alignment horizontal="right" vertical="center"/>
      <protection locked="0"/>
    </xf>
    <xf numFmtId="2" fontId="3" fillId="0" borderId="11" xfId="0" applyNumberFormat="1" applyFont="1" applyBorder="1" applyAlignment="1" applyProtection="1">
      <alignment horizontal="right" vertical="center"/>
      <protection locked="0"/>
    </xf>
    <xf numFmtId="2" fontId="3" fillId="0" borderId="36" xfId="0" applyNumberFormat="1" applyFont="1" applyBorder="1" applyAlignment="1" applyProtection="1">
      <alignment horizontal="right" vertical="center"/>
      <protection locked="0"/>
    </xf>
    <xf numFmtId="1" fontId="3" fillId="7" borderId="23" xfId="0" applyNumberFormat="1" applyFont="1" applyFill="1" applyBorder="1" applyAlignment="1" applyProtection="1">
      <alignment horizontal="center" vertical="center"/>
      <protection locked="0"/>
    </xf>
    <xf numFmtId="1" fontId="3" fillId="7" borderId="39" xfId="0" applyNumberFormat="1" applyFont="1" applyFill="1" applyBorder="1" applyAlignment="1" applyProtection="1">
      <alignment horizontal="center" vertical="center"/>
      <protection locked="0"/>
    </xf>
    <xf numFmtId="4" fontId="63" fillId="0" borderId="12" xfId="0" applyNumberFormat="1" applyFont="1" applyFill="1" applyBorder="1" applyAlignment="1" applyProtection="1">
      <alignment vertical="center"/>
      <protection locked="0"/>
    </xf>
    <xf numFmtId="2" fontId="3" fillId="0" borderId="10" xfId="0" applyNumberFormat="1" applyFont="1" applyBorder="1" applyAlignment="1" applyProtection="1">
      <alignment horizontal="right" vertical="center" wrapText="1"/>
      <protection locked="0"/>
    </xf>
    <xf numFmtId="195" fontId="3" fillId="0" borderId="35" xfId="64" applyNumberFormat="1" applyFont="1" applyFill="1" applyBorder="1" applyAlignment="1" applyProtection="1">
      <alignment horizontal="right" vertical="center" wrapText="1"/>
      <protection locked="0"/>
    </xf>
    <xf numFmtId="4" fontId="64" fillId="0" borderId="10" xfId="0" applyNumberFormat="1" applyFont="1" applyFill="1" applyBorder="1" applyAlignment="1" applyProtection="1">
      <alignment vertical="center"/>
      <protection locked="0"/>
    </xf>
    <xf numFmtId="4" fontId="3" fillId="0" borderId="11" xfId="0" applyNumberFormat="1" applyFont="1" applyFill="1" applyBorder="1" applyAlignment="1" applyProtection="1">
      <alignment vertical="center"/>
      <protection locked="0"/>
    </xf>
    <xf numFmtId="4" fontId="64" fillId="0" borderId="11" xfId="0" applyNumberFormat="1" applyFont="1" applyFill="1" applyBorder="1" applyAlignment="1" applyProtection="1">
      <alignment vertical="center"/>
      <protection locked="0"/>
    </xf>
    <xf numFmtId="2" fontId="13" fillId="0" borderId="12" xfId="0" applyNumberFormat="1" applyFont="1" applyFill="1" applyBorder="1" applyAlignment="1" applyProtection="1">
      <alignment horizontal="right" vertical="center"/>
      <protection locked="0"/>
    </xf>
    <xf numFmtId="2" fontId="3" fillId="0" borderId="35" xfId="0" applyNumberFormat="1" applyFont="1" applyBorder="1" applyAlignment="1" applyProtection="1">
      <alignment horizontal="right" vertical="center"/>
      <protection locked="0"/>
    </xf>
    <xf numFmtId="195" fontId="3" fillId="0" borderId="36" xfId="64" applyNumberFormat="1" applyFont="1" applyFill="1" applyBorder="1" applyAlignment="1" applyProtection="1">
      <alignment horizontal="right" vertical="top" wrapText="1"/>
      <protection locked="0"/>
    </xf>
    <xf numFmtId="2" fontId="63" fillId="0" borderId="12" xfId="0" applyNumberFormat="1" applyFont="1" applyBorder="1" applyAlignment="1" applyProtection="1">
      <alignment horizontal="right" vertical="center"/>
      <protection locked="0"/>
    </xf>
    <xf numFmtId="2" fontId="64" fillId="0" borderId="10" xfId="0" applyNumberFormat="1" applyFont="1" applyBorder="1" applyAlignment="1" applyProtection="1">
      <alignment horizontal="right" vertical="center"/>
      <protection locked="0"/>
    </xf>
    <xf numFmtId="2" fontId="64" fillId="0" borderId="11" xfId="0" applyNumberFormat="1" applyFont="1" applyBorder="1" applyAlignment="1" applyProtection="1">
      <alignment horizontal="right" vertical="center"/>
      <protection locked="0"/>
    </xf>
    <xf numFmtId="2" fontId="63" fillId="0" borderId="12" xfId="0" applyNumberFormat="1" applyFont="1" applyFill="1" applyBorder="1" applyAlignment="1" applyProtection="1">
      <alignment horizontal="center" vertical="center"/>
      <protection locked="0"/>
    </xf>
    <xf numFmtId="195" fontId="13" fillId="0" borderId="38" xfId="64" applyNumberFormat="1" applyFont="1" applyFill="1" applyBorder="1" applyAlignment="1" applyProtection="1">
      <alignment horizontal="center" vertical="center" wrapText="1"/>
      <protection locked="0"/>
    </xf>
    <xf numFmtId="2" fontId="64" fillId="0" borderId="10" xfId="0" applyNumberFormat="1" applyFont="1" applyFill="1" applyBorder="1" applyAlignment="1" applyProtection="1">
      <alignment horizontal="right" vertical="center"/>
      <protection locked="0"/>
    </xf>
    <xf numFmtId="195" fontId="3" fillId="0" borderId="35" xfId="64" applyNumberFormat="1" applyFont="1" applyFill="1" applyBorder="1" applyAlignment="1" applyProtection="1">
      <alignment horizontal="center" vertical="top" wrapText="1"/>
      <protection locked="0"/>
    </xf>
    <xf numFmtId="2" fontId="64" fillId="0" borderId="11" xfId="0" applyNumberFormat="1" applyFont="1" applyFill="1" applyBorder="1" applyAlignment="1" applyProtection="1">
      <alignment horizontal="right" vertical="center"/>
      <protection locked="0"/>
    </xf>
    <xf numFmtId="195" fontId="3" fillId="0" borderId="36" xfId="64" applyNumberFormat="1" applyFont="1" applyFill="1" applyBorder="1" applyAlignment="1" applyProtection="1">
      <alignment horizontal="center" vertical="top" wrapText="1"/>
      <protection locked="0"/>
    </xf>
    <xf numFmtId="195" fontId="3" fillId="0" borderId="35" xfId="42" applyNumberFormat="1" applyFont="1" applyFill="1" applyBorder="1" applyAlignment="1" applyProtection="1">
      <alignment horizontal="center" vertical="top" wrapText="1"/>
      <protection locked="0"/>
    </xf>
    <xf numFmtId="195" fontId="3" fillId="0" borderId="36" xfId="42" applyNumberFormat="1" applyFont="1" applyFill="1" applyBorder="1" applyAlignment="1" applyProtection="1">
      <alignment horizontal="center" vertical="center" wrapText="1"/>
      <protection locked="0"/>
    </xf>
    <xf numFmtId="0" fontId="9" fillId="7" borderId="20" xfId="0" applyFont="1" applyFill="1" applyBorder="1" applyAlignment="1" applyProtection="1">
      <alignment horizontal="center" vertical="center"/>
      <protection locked="0"/>
    </xf>
    <xf numFmtId="4" fontId="9" fillId="7" borderId="21" xfId="0" applyNumberFormat="1" applyFont="1" applyFill="1" applyBorder="1" applyAlignment="1" applyProtection="1">
      <alignment horizontal="right" vertical="center"/>
      <protection locked="0"/>
    </xf>
    <xf numFmtId="0" fontId="9" fillId="13" borderId="20" xfId="0" applyFont="1" applyFill="1" applyBorder="1" applyAlignment="1" applyProtection="1">
      <alignment horizontal="center" vertical="center"/>
      <protection locked="0"/>
    </xf>
    <xf numFmtId="4" fontId="9" fillId="13" borderId="21" xfId="0" applyNumberFormat="1" applyFont="1" applyFill="1" applyBorder="1" applyAlignment="1" applyProtection="1">
      <alignment horizontal="right" vertic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მძიმე 2" xfId="64"/>
    <cellStyle name="სათაური3" xfId="65"/>
    <cellStyle name="ჩვეულებრივი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105"/>
  <sheetViews>
    <sheetView tabSelected="1" zoomScale="115" zoomScaleNormal="115" workbookViewId="0" topLeftCell="A76">
      <selection activeCell="H85" sqref="H85"/>
    </sheetView>
  </sheetViews>
  <sheetFormatPr defaultColWidth="9.140625" defaultRowHeight="15"/>
  <cols>
    <col min="1" max="1" width="2.7109375" style="6" customWidth="1"/>
    <col min="2" max="2" width="7.7109375" style="5" customWidth="1"/>
    <col min="3" max="3" width="38.7109375" style="2" customWidth="1"/>
    <col min="4" max="4" width="7.28125" style="6" customWidth="1"/>
    <col min="5" max="5" width="8.8515625" style="4" customWidth="1"/>
    <col min="6" max="6" width="10.140625" style="3" customWidth="1"/>
    <col min="7" max="7" width="8.7109375" style="4" customWidth="1"/>
    <col min="8" max="8" width="12.7109375" style="3" customWidth="1"/>
    <col min="9" max="9" width="14.28125" style="13" hidden="1" customWidth="1"/>
    <col min="10" max="10" width="14.7109375" style="1" hidden="1" customWidth="1"/>
    <col min="11" max="11" width="12.421875" style="1" hidden="1" customWidth="1"/>
    <col min="12" max="12" width="13.140625" style="1" hidden="1" customWidth="1"/>
    <col min="13" max="13" width="8.8515625" style="1" hidden="1" customWidth="1"/>
    <col min="14" max="14" width="0" style="1" hidden="1" customWidth="1"/>
    <col min="15" max="15" width="1.1484375" style="1" hidden="1" customWidth="1"/>
    <col min="16" max="16384" width="9.140625" style="1" customWidth="1"/>
  </cols>
  <sheetData>
    <row r="1" spans="1:8" ht="26.25" customHeight="1">
      <c r="A1" s="51" t="s">
        <v>100</v>
      </c>
      <c r="B1" s="52"/>
      <c r="C1" s="52"/>
      <c r="D1" s="52"/>
      <c r="E1" s="52"/>
      <c r="F1" s="52"/>
      <c r="G1" s="52"/>
      <c r="H1" s="52"/>
    </row>
    <row r="2" spans="1:8" ht="3" customHeight="1">
      <c r="A2" s="31"/>
      <c r="B2" s="32"/>
      <c r="C2" s="32"/>
      <c r="D2" s="32"/>
      <c r="E2" s="32"/>
      <c r="F2" s="32"/>
      <c r="G2" s="32"/>
      <c r="H2" s="32"/>
    </row>
    <row r="3" spans="1:8" ht="17.25" customHeight="1">
      <c r="A3" s="53" t="s">
        <v>68</v>
      </c>
      <c r="B3" s="54"/>
      <c r="C3" s="54"/>
      <c r="D3" s="54"/>
      <c r="E3" s="54"/>
      <c r="F3" s="54"/>
      <c r="G3" s="54"/>
      <c r="H3" s="54"/>
    </row>
    <row r="4" spans="1:8" ht="3" customHeight="1">
      <c r="A4" s="29"/>
      <c r="B4" s="30"/>
      <c r="C4" s="30"/>
      <c r="D4" s="30"/>
      <c r="E4" s="30"/>
      <c r="F4" s="30"/>
      <c r="G4" s="30"/>
      <c r="H4" s="30"/>
    </row>
    <row r="5" spans="1:8" ht="18.75" customHeight="1">
      <c r="A5" s="57" t="s">
        <v>90</v>
      </c>
      <c r="B5" s="55"/>
      <c r="C5" s="55"/>
      <c r="D5" s="55"/>
      <c r="E5" s="55"/>
      <c r="F5" s="55"/>
      <c r="G5" s="55"/>
      <c r="H5" s="55"/>
    </row>
    <row r="6" spans="1:8" ht="2.25" customHeight="1">
      <c r="A6" s="29"/>
      <c r="B6" s="30"/>
      <c r="C6" s="30"/>
      <c r="D6" s="30"/>
      <c r="E6" s="30"/>
      <c r="F6" s="30"/>
      <c r="G6" s="30"/>
      <c r="H6" s="30"/>
    </row>
    <row r="7" spans="1:11" ht="15.75" customHeight="1">
      <c r="A7" s="55" t="s">
        <v>33</v>
      </c>
      <c r="B7" s="55"/>
      <c r="C7" s="55"/>
      <c r="D7" s="55"/>
      <c r="E7" s="55"/>
      <c r="F7" s="56">
        <f>H103</f>
        <v>0</v>
      </c>
      <c r="G7" s="56"/>
      <c r="H7" s="10" t="s">
        <v>1</v>
      </c>
      <c r="I7" s="49" t="e">
        <f>#REF!</f>
        <v>#REF!</v>
      </c>
      <c r="J7" s="1">
        <v>260000</v>
      </c>
      <c r="K7" s="48" t="e">
        <f>J7-I7</f>
        <v>#REF!</v>
      </c>
    </row>
    <row r="8" spans="7:8" ht="6" customHeight="1" thickBot="1">
      <c r="G8" s="7"/>
      <c r="H8" s="8"/>
    </row>
    <row r="9" spans="1:9" s="12" customFormat="1" ht="22.5" customHeight="1" thickTop="1">
      <c r="A9" s="58" t="s">
        <v>6</v>
      </c>
      <c r="B9" s="59" t="s">
        <v>9</v>
      </c>
      <c r="C9" s="59" t="s">
        <v>0</v>
      </c>
      <c r="D9" s="60" t="s">
        <v>15</v>
      </c>
      <c r="E9" s="61" t="s">
        <v>5</v>
      </c>
      <c r="F9" s="61"/>
      <c r="G9" s="62" t="s">
        <v>2</v>
      </c>
      <c r="H9" s="63"/>
      <c r="I9" s="16"/>
    </row>
    <row r="10" spans="1:9" s="12" customFormat="1" ht="40.5" customHeight="1" thickBot="1">
      <c r="A10" s="64"/>
      <c r="B10" s="65"/>
      <c r="C10" s="66"/>
      <c r="D10" s="67"/>
      <c r="E10" s="68" t="s">
        <v>34</v>
      </c>
      <c r="F10" s="69" t="s">
        <v>10</v>
      </c>
      <c r="G10" s="69" t="s">
        <v>11</v>
      </c>
      <c r="H10" s="70" t="s">
        <v>12</v>
      </c>
      <c r="I10" s="16"/>
    </row>
    <row r="11" spans="1:18" ht="12" customHeight="1" thickBot="1" thickTop="1">
      <c r="A11" s="71">
        <v>1</v>
      </c>
      <c r="B11" s="71">
        <v>2</v>
      </c>
      <c r="C11" s="71">
        <v>3</v>
      </c>
      <c r="D11" s="71">
        <v>4</v>
      </c>
      <c r="E11" s="71">
        <v>5</v>
      </c>
      <c r="F11" s="72">
        <v>6</v>
      </c>
      <c r="G11" s="72">
        <v>7</v>
      </c>
      <c r="H11" s="73">
        <v>8</v>
      </c>
      <c r="I11" s="16"/>
      <c r="Q11" s="12"/>
      <c r="R11" s="12"/>
    </row>
    <row r="12" spans="1:18" s="13" customFormat="1" ht="18.75" customHeight="1" thickBot="1" thickTop="1">
      <c r="A12" s="74" t="s">
        <v>66</v>
      </c>
      <c r="B12" s="75"/>
      <c r="C12" s="76"/>
      <c r="D12" s="77"/>
      <c r="E12" s="77"/>
      <c r="F12" s="78"/>
      <c r="G12" s="232"/>
      <c r="H12" s="233"/>
      <c r="I12" s="16"/>
      <c r="Q12" s="12"/>
      <c r="R12" s="12"/>
    </row>
    <row r="13" spans="1:18" ht="20.25" customHeight="1" thickBot="1" thickTop="1">
      <c r="A13" s="79" t="s">
        <v>67</v>
      </c>
      <c r="B13" s="80"/>
      <c r="C13" s="81"/>
      <c r="D13" s="82"/>
      <c r="E13" s="82"/>
      <c r="F13" s="83"/>
      <c r="G13" s="234"/>
      <c r="H13" s="235"/>
      <c r="I13" s="16"/>
      <c r="J13" s="13"/>
      <c r="K13" s="13"/>
      <c r="Q13" s="12"/>
      <c r="R13" s="12"/>
    </row>
    <row r="14" spans="1:12" ht="41.25" thickTop="1">
      <c r="A14" s="84">
        <v>1</v>
      </c>
      <c r="B14" s="85" t="s">
        <v>69</v>
      </c>
      <c r="C14" s="86" t="s">
        <v>91</v>
      </c>
      <c r="D14" s="87" t="s">
        <v>70</v>
      </c>
      <c r="E14" s="88"/>
      <c r="F14" s="89">
        <f>K14/100</f>
        <v>1.025</v>
      </c>
      <c r="G14" s="28"/>
      <c r="H14" s="236"/>
      <c r="I14" s="16"/>
      <c r="J14" s="15">
        <v>2050</v>
      </c>
      <c r="K14" s="6">
        <f>J14*0.05</f>
        <v>102.5</v>
      </c>
      <c r="L14" s="6"/>
    </row>
    <row r="15" spans="1:12" ht="15.75">
      <c r="A15" s="90"/>
      <c r="B15" s="91"/>
      <c r="C15" s="92" t="s">
        <v>8</v>
      </c>
      <c r="D15" s="93" t="s">
        <v>3</v>
      </c>
      <c r="E15" s="94">
        <v>160</v>
      </c>
      <c r="F15" s="95">
        <f>F14*E15</f>
        <v>164</v>
      </c>
      <c r="G15" s="22"/>
      <c r="H15" s="237"/>
      <c r="I15" s="16"/>
      <c r="K15" s="6"/>
      <c r="L15" s="6"/>
    </row>
    <row r="16" spans="1:12" ht="15" customHeight="1">
      <c r="A16" s="90"/>
      <c r="B16" s="91"/>
      <c r="C16" s="92" t="s">
        <v>71</v>
      </c>
      <c r="D16" s="93" t="s">
        <v>18</v>
      </c>
      <c r="E16" s="94">
        <v>77.5</v>
      </c>
      <c r="F16" s="95">
        <f>F14*E16</f>
        <v>79.44</v>
      </c>
      <c r="G16" s="22"/>
      <c r="H16" s="237"/>
      <c r="I16" s="16"/>
      <c r="K16" s="6"/>
      <c r="L16" s="6"/>
    </row>
    <row r="17" spans="1:12" ht="27.75" thickBot="1">
      <c r="A17" s="96"/>
      <c r="B17" s="97"/>
      <c r="C17" s="98" t="s">
        <v>92</v>
      </c>
      <c r="D17" s="99" t="s">
        <v>16</v>
      </c>
      <c r="E17" s="100"/>
      <c r="F17" s="101">
        <f>J17/1000</f>
        <v>256.25</v>
      </c>
      <c r="G17" s="11"/>
      <c r="H17" s="238"/>
      <c r="I17" s="16"/>
      <c r="J17" s="27">
        <f>J14*K17</f>
        <v>256250</v>
      </c>
      <c r="K17" s="6">
        <v>125</v>
      </c>
      <c r="L17" s="6" t="s">
        <v>4</v>
      </c>
    </row>
    <row r="18" spans="1:12" ht="16.5" hidden="1" thickTop="1">
      <c r="A18" s="84"/>
      <c r="B18" s="102"/>
      <c r="C18" s="103"/>
      <c r="D18" s="104"/>
      <c r="E18" s="105"/>
      <c r="F18" s="106"/>
      <c r="G18" s="35"/>
      <c r="H18" s="239"/>
      <c r="I18" s="16"/>
      <c r="J18" s="15"/>
      <c r="K18" s="17"/>
      <c r="L18" s="6"/>
    </row>
    <row r="19" spans="1:12" ht="15.75" hidden="1">
      <c r="A19" s="90"/>
      <c r="B19" s="107"/>
      <c r="C19" s="92"/>
      <c r="D19" s="93"/>
      <c r="E19" s="108"/>
      <c r="F19" s="109"/>
      <c r="G19" s="37"/>
      <c r="H19" s="240"/>
      <c r="I19" s="16"/>
      <c r="J19" s="38"/>
      <c r="K19" s="17"/>
      <c r="L19" s="6"/>
    </row>
    <row r="20" spans="1:12" ht="15.75" customHeight="1" hidden="1">
      <c r="A20" s="90"/>
      <c r="B20" s="107"/>
      <c r="C20" s="110"/>
      <c r="D20" s="111"/>
      <c r="E20" s="108"/>
      <c r="F20" s="109"/>
      <c r="G20" s="37"/>
      <c r="H20" s="240"/>
      <c r="I20" s="16"/>
      <c r="J20" s="38"/>
      <c r="K20" s="17"/>
      <c r="L20" s="6"/>
    </row>
    <row r="21" spans="1:12" ht="15.75" hidden="1">
      <c r="A21" s="90"/>
      <c r="B21" s="112"/>
      <c r="C21" s="92"/>
      <c r="D21" s="93"/>
      <c r="E21" s="108"/>
      <c r="F21" s="109"/>
      <c r="G21" s="37"/>
      <c r="H21" s="240"/>
      <c r="I21" s="16"/>
      <c r="J21" s="38"/>
      <c r="K21" s="17"/>
      <c r="L21" s="6"/>
    </row>
    <row r="22" spans="1:12" ht="16.5" hidden="1" thickBot="1">
      <c r="A22" s="96"/>
      <c r="B22" s="113"/>
      <c r="C22" s="98"/>
      <c r="D22" s="114"/>
      <c r="E22" s="115"/>
      <c r="F22" s="116"/>
      <c r="G22" s="39"/>
      <c r="H22" s="241"/>
      <c r="I22" s="16"/>
      <c r="J22" s="38"/>
      <c r="K22" s="17"/>
      <c r="L22" s="6"/>
    </row>
    <row r="23" spans="1:12" ht="16.5" hidden="1" thickTop="1">
      <c r="A23" s="84"/>
      <c r="B23" s="85"/>
      <c r="C23" s="117"/>
      <c r="D23" s="118"/>
      <c r="E23" s="119"/>
      <c r="F23" s="120"/>
      <c r="G23" s="242"/>
      <c r="H23" s="243"/>
      <c r="I23" s="16"/>
      <c r="J23" s="15"/>
      <c r="K23" s="17"/>
      <c r="L23" s="6"/>
    </row>
    <row r="24" spans="1:10" ht="16.5" hidden="1" thickBot="1">
      <c r="A24" s="96"/>
      <c r="B24" s="121"/>
      <c r="C24" s="122"/>
      <c r="D24" s="123"/>
      <c r="E24" s="124"/>
      <c r="F24" s="124"/>
      <c r="G24" s="244"/>
      <c r="H24" s="245"/>
      <c r="I24" s="16"/>
      <c r="J24" s="36"/>
    </row>
    <row r="25" spans="1:10" ht="16.5" hidden="1" thickTop="1">
      <c r="A25" s="84"/>
      <c r="B25" s="102"/>
      <c r="C25" s="103"/>
      <c r="D25" s="104"/>
      <c r="E25" s="105"/>
      <c r="F25" s="106"/>
      <c r="G25" s="35"/>
      <c r="H25" s="239"/>
      <c r="I25" s="16"/>
      <c r="J25" s="36"/>
    </row>
    <row r="26" spans="1:10" ht="15.75" hidden="1">
      <c r="A26" s="90"/>
      <c r="B26" s="107"/>
      <c r="C26" s="92"/>
      <c r="D26" s="93"/>
      <c r="E26" s="108"/>
      <c r="F26" s="109"/>
      <c r="G26" s="37"/>
      <c r="H26" s="240"/>
      <c r="I26" s="16"/>
      <c r="J26" s="36"/>
    </row>
    <row r="27" spans="1:10" ht="15.75" hidden="1">
      <c r="A27" s="90"/>
      <c r="B27" s="107"/>
      <c r="C27" s="92"/>
      <c r="D27" s="93"/>
      <c r="E27" s="125"/>
      <c r="F27" s="126"/>
      <c r="G27" s="37"/>
      <c r="H27" s="240"/>
      <c r="I27" s="16"/>
      <c r="J27" s="36"/>
    </row>
    <row r="28" spans="1:10" ht="15.75" customHeight="1" hidden="1">
      <c r="A28" s="90"/>
      <c r="B28" s="107"/>
      <c r="C28" s="92"/>
      <c r="D28" s="93"/>
      <c r="E28" s="108"/>
      <c r="F28" s="109"/>
      <c r="G28" s="37"/>
      <c r="H28" s="240"/>
      <c r="I28" s="16"/>
      <c r="J28" s="36"/>
    </row>
    <row r="29" spans="1:10" ht="15.75" hidden="1">
      <c r="A29" s="90"/>
      <c r="B29" s="112"/>
      <c r="C29" s="92"/>
      <c r="D29" s="93"/>
      <c r="E29" s="108"/>
      <c r="F29" s="109"/>
      <c r="G29" s="37"/>
      <c r="H29" s="240"/>
      <c r="I29" s="16"/>
      <c r="J29" s="36"/>
    </row>
    <row r="30" spans="1:10" ht="16.5" hidden="1" thickBot="1">
      <c r="A30" s="96"/>
      <c r="B30" s="113"/>
      <c r="C30" s="98"/>
      <c r="D30" s="114"/>
      <c r="E30" s="115"/>
      <c r="F30" s="116"/>
      <c r="G30" s="39"/>
      <c r="H30" s="241"/>
      <c r="I30" s="16"/>
      <c r="J30" s="36"/>
    </row>
    <row r="31" spans="1:10" ht="28.5" customHeight="1" thickBot="1" thickTop="1">
      <c r="A31" s="127" t="s">
        <v>59</v>
      </c>
      <c r="B31" s="128"/>
      <c r="C31" s="128"/>
      <c r="D31" s="129"/>
      <c r="E31" s="129"/>
      <c r="F31" s="130"/>
      <c r="G31" s="246"/>
      <c r="H31" s="247"/>
      <c r="I31" s="1"/>
      <c r="J31" s="6" t="s">
        <v>27</v>
      </c>
    </row>
    <row r="32" spans="1:12" ht="41.25" thickTop="1">
      <c r="A32" s="131">
        <v>1</v>
      </c>
      <c r="B32" s="85" t="s">
        <v>24</v>
      </c>
      <c r="C32" s="117" t="s">
        <v>96</v>
      </c>
      <c r="D32" s="118" t="s">
        <v>45</v>
      </c>
      <c r="E32" s="119"/>
      <c r="F32" s="132">
        <f>L32/1000</f>
        <v>0.812</v>
      </c>
      <c r="G32" s="242"/>
      <c r="H32" s="248"/>
      <c r="I32" s="1"/>
      <c r="J32" s="15">
        <f>5410</f>
        <v>5410</v>
      </c>
      <c r="K32" s="33">
        <v>0.15</v>
      </c>
      <c r="L32" s="27">
        <f>J32*K32</f>
        <v>811.5</v>
      </c>
    </row>
    <row r="33" spans="1:9" ht="17.25" customHeight="1">
      <c r="A33" s="134"/>
      <c r="B33" s="91"/>
      <c r="C33" s="110" t="s">
        <v>8</v>
      </c>
      <c r="D33" s="111" t="s">
        <v>3</v>
      </c>
      <c r="E33" s="135">
        <v>486</v>
      </c>
      <c r="F33" s="136">
        <f>F32*E33</f>
        <v>394.63</v>
      </c>
      <c r="G33" s="249"/>
      <c r="H33" s="240"/>
      <c r="I33" s="1"/>
    </row>
    <row r="34" spans="1:9" ht="17.25" customHeight="1">
      <c r="A34" s="134"/>
      <c r="B34" s="91"/>
      <c r="C34" s="92" t="s">
        <v>60</v>
      </c>
      <c r="D34" s="93" t="s">
        <v>18</v>
      </c>
      <c r="E34" s="137">
        <v>9.65</v>
      </c>
      <c r="F34" s="138">
        <f>F32*E34</f>
        <v>7.8358</v>
      </c>
      <c r="G34" s="20"/>
      <c r="H34" s="250"/>
      <c r="I34" s="1"/>
    </row>
    <row r="35" spans="1:9" ht="17.25" customHeight="1">
      <c r="A35" s="134"/>
      <c r="B35" s="91"/>
      <c r="C35" s="139" t="s">
        <v>61</v>
      </c>
      <c r="D35" s="93" t="s">
        <v>18</v>
      </c>
      <c r="E35" s="137">
        <v>39.2</v>
      </c>
      <c r="F35" s="140">
        <f>F32*E35</f>
        <v>31.83</v>
      </c>
      <c r="G35" s="20"/>
      <c r="H35" s="250"/>
      <c r="I35" s="1"/>
    </row>
    <row r="36" spans="1:9" ht="17.25" customHeight="1" thickBot="1">
      <c r="A36" s="134"/>
      <c r="B36" s="91"/>
      <c r="C36" s="139" t="s">
        <v>25</v>
      </c>
      <c r="D36" s="93" t="s">
        <v>1</v>
      </c>
      <c r="E36" s="137">
        <v>2.28</v>
      </c>
      <c r="F36" s="141">
        <f>F32*E36</f>
        <v>1.851</v>
      </c>
      <c r="G36" s="20"/>
      <c r="H36" s="250"/>
      <c r="I36" s="1"/>
    </row>
    <row r="37" spans="1:11" ht="34.5" customHeight="1" thickTop="1">
      <c r="A37" s="142">
        <v>2</v>
      </c>
      <c r="B37" s="143" t="s">
        <v>37</v>
      </c>
      <c r="C37" s="144" t="s">
        <v>44</v>
      </c>
      <c r="D37" s="145" t="s">
        <v>38</v>
      </c>
      <c r="E37" s="133"/>
      <c r="F37" s="132">
        <f>J37/1000</f>
        <v>0.812</v>
      </c>
      <c r="G37" s="248"/>
      <c r="H37" s="248"/>
      <c r="I37" s="1"/>
      <c r="J37" s="27">
        <f>J32*K32</f>
        <v>811.5</v>
      </c>
      <c r="K37" s="6"/>
    </row>
    <row r="38" spans="1:9" ht="15.75">
      <c r="A38" s="146"/>
      <c r="B38" s="147"/>
      <c r="C38" s="148" t="s">
        <v>17</v>
      </c>
      <c r="D38" s="149" t="s">
        <v>35</v>
      </c>
      <c r="E38" s="150">
        <v>9.78</v>
      </c>
      <c r="F38" s="150">
        <f>F37*E38</f>
        <v>7.94</v>
      </c>
      <c r="G38" s="251"/>
      <c r="H38" s="251"/>
      <c r="I38" s="1"/>
    </row>
    <row r="39" spans="1:9" ht="15.75">
      <c r="A39" s="146"/>
      <c r="B39" s="147"/>
      <c r="C39" s="148" t="s">
        <v>39</v>
      </c>
      <c r="D39" s="149" t="s">
        <v>40</v>
      </c>
      <c r="E39" s="150">
        <v>14.2</v>
      </c>
      <c r="F39" s="150">
        <f>F37*E39</f>
        <v>11.53</v>
      </c>
      <c r="G39" s="251"/>
      <c r="H39" s="251"/>
      <c r="I39" s="1"/>
    </row>
    <row r="40" spans="1:9" ht="19.5" customHeight="1" thickBot="1">
      <c r="A40" s="151"/>
      <c r="B40" s="152"/>
      <c r="C40" s="153" t="s">
        <v>93</v>
      </c>
      <c r="D40" s="154" t="s">
        <v>36</v>
      </c>
      <c r="E40" s="155">
        <v>1550</v>
      </c>
      <c r="F40" s="155">
        <f>F37*E40</f>
        <v>1258.6</v>
      </c>
      <c r="G40" s="252"/>
      <c r="H40" s="253"/>
      <c r="I40" s="1"/>
    </row>
    <row r="41" spans="1:11" ht="30" customHeight="1" thickTop="1">
      <c r="A41" s="156">
        <v>3</v>
      </c>
      <c r="B41" s="157" t="s">
        <v>41</v>
      </c>
      <c r="C41" s="158" t="s">
        <v>57</v>
      </c>
      <c r="D41" s="159" t="s">
        <v>20</v>
      </c>
      <c r="E41" s="160"/>
      <c r="F41" s="161">
        <f>J41/1000</f>
        <v>5.41</v>
      </c>
      <c r="G41" s="254"/>
      <c r="H41" s="236"/>
      <c r="I41" s="1"/>
      <c r="J41" s="19">
        <f>J32</f>
        <v>5410</v>
      </c>
      <c r="K41" s="13"/>
    </row>
    <row r="42" spans="1:11" ht="17.25" customHeight="1">
      <c r="A42" s="162"/>
      <c r="B42" s="163"/>
      <c r="C42" s="164" t="s">
        <v>8</v>
      </c>
      <c r="D42" s="165" t="s">
        <v>3</v>
      </c>
      <c r="E42" s="140">
        <v>42.9</v>
      </c>
      <c r="F42" s="141">
        <f>F41*E42</f>
        <v>232.089</v>
      </c>
      <c r="G42" s="20"/>
      <c r="H42" s="250"/>
      <c r="I42" s="1"/>
      <c r="K42" s="13"/>
    </row>
    <row r="43" spans="1:9" ht="16.5" customHeight="1">
      <c r="A43" s="162"/>
      <c r="B43" s="163"/>
      <c r="C43" s="164" t="s">
        <v>31</v>
      </c>
      <c r="D43" s="165" t="s">
        <v>18</v>
      </c>
      <c r="E43" s="140">
        <v>3.88</v>
      </c>
      <c r="F43" s="140">
        <f>F41*E43</f>
        <v>20.99</v>
      </c>
      <c r="G43" s="20"/>
      <c r="H43" s="250"/>
      <c r="I43" s="1"/>
    </row>
    <row r="44" spans="1:9" ht="15.75">
      <c r="A44" s="162"/>
      <c r="B44" s="163"/>
      <c r="C44" s="164" t="s">
        <v>29</v>
      </c>
      <c r="D44" s="147" t="s">
        <v>18</v>
      </c>
      <c r="E44" s="150">
        <v>8.22</v>
      </c>
      <c r="F44" s="150">
        <f>F41*E44</f>
        <v>44.47</v>
      </c>
      <c r="G44" s="251"/>
      <c r="H44" s="250"/>
      <c r="I44" s="1"/>
    </row>
    <row r="45" spans="1:9" ht="15.75">
      <c r="A45" s="162"/>
      <c r="B45" s="163"/>
      <c r="C45" s="164" t="s">
        <v>30</v>
      </c>
      <c r="D45" s="147" t="s">
        <v>18</v>
      </c>
      <c r="E45" s="150">
        <v>21.4</v>
      </c>
      <c r="F45" s="150">
        <f>F41*E45</f>
        <v>115.77</v>
      </c>
      <c r="G45" s="251"/>
      <c r="H45" s="250"/>
      <c r="I45" s="1"/>
    </row>
    <row r="46" spans="1:9" ht="15.75">
      <c r="A46" s="162"/>
      <c r="B46" s="163"/>
      <c r="C46" s="164" t="s">
        <v>42</v>
      </c>
      <c r="D46" s="147" t="s">
        <v>18</v>
      </c>
      <c r="E46" s="140">
        <v>0.71</v>
      </c>
      <c r="F46" s="140">
        <f>F41*E46</f>
        <v>3.84</v>
      </c>
      <c r="G46" s="20"/>
      <c r="H46" s="250"/>
      <c r="I46" s="1"/>
    </row>
    <row r="47" spans="1:9" ht="15.75">
      <c r="A47" s="162"/>
      <c r="B47" s="163"/>
      <c r="C47" s="164" t="s">
        <v>43</v>
      </c>
      <c r="D47" s="147" t="s">
        <v>18</v>
      </c>
      <c r="E47" s="150">
        <v>3.5</v>
      </c>
      <c r="F47" s="150">
        <f>F41*E47</f>
        <v>18.94</v>
      </c>
      <c r="G47" s="251"/>
      <c r="H47" s="250"/>
      <c r="I47" s="1"/>
    </row>
    <row r="48" spans="1:9" ht="15.75">
      <c r="A48" s="162"/>
      <c r="B48" s="163"/>
      <c r="C48" s="164" t="s">
        <v>26</v>
      </c>
      <c r="D48" s="165" t="s">
        <v>4</v>
      </c>
      <c r="E48" s="140">
        <v>25</v>
      </c>
      <c r="F48" s="140">
        <f>F41*E48</f>
        <v>135.25</v>
      </c>
      <c r="G48" s="20"/>
      <c r="H48" s="250"/>
      <c r="I48" s="1"/>
    </row>
    <row r="49" spans="1:9" ht="16.5" customHeight="1" thickBot="1">
      <c r="A49" s="162"/>
      <c r="B49" s="166"/>
      <c r="C49" s="167" t="s">
        <v>19</v>
      </c>
      <c r="D49" s="168" t="s">
        <v>18</v>
      </c>
      <c r="E49" s="101">
        <v>1.02</v>
      </c>
      <c r="F49" s="101">
        <f>F41*E49</f>
        <v>5.52</v>
      </c>
      <c r="G49" s="24"/>
      <c r="H49" s="238"/>
      <c r="I49" s="1"/>
    </row>
    <row r="50" spans="1:10" ht="36" customHeight="1" thickTop="1">
      <c r="A50" s="131">
        <v>4</v>
      </c>
      <c r="B50" s="102" t="s">
        <v>47</v>
      </c>
      <c r="C50" s="86" t="s">
        <v>81</v>
      </c>
      <c r="D50" s="87" t="s">
        <v>21</v>
      </c>
      <c r="E50" s="169"/>
      <c r="F50" s="89">
        <f>J50/1000</f>
        <v>5.41</v>
      </c>
      <c r="G50" s="21"/>
      <c r="H50" s="236"/>
      <c r="I50" s="1"/>
      <c r="J50" s="19">
        <f>J41</f>
        <v>5410</v>
      </c>
    </row>
    <row r="51" spans="1:9" ht="17.25" customHeight="1">
      <c r="A51" s="134"/>
      <c r="B51" s="107"/>
      <c r="C51" s="92" t="s">
        <v>8</v>
      </c>
      <c r="D51" s="93" t="s">
        <v>3</v>
      </c>
      <c r="E51" s="94">
        <v>38.82</v>
      </c>
      <c r="F51" s="95">
        <f>F50*E51</f>
        <v>210.02</v>
      </c>
      <c r="G51" s="22"/>
      <c r="H51" s="237"/>
      <c r="I51" s="1"/>
    </row>
    <row r="52" spans="1:9" ht="17.25" customHeight="1">
      <c r="A52" s="134"/>
      <c r="B52" s="107"/>
      <c r="C52" s="92" t="s">
        <v>28</v>
      </c>
      <c r="D52" s="93" t="s">
        <v>18</v>
      </c>
      <c r="E52" s="94">
        <v>2.58</v>
      </c>
      <c r="F52" s="170">
        <f>F50*E52</f>
        <v>13.958</v>
      </c>
      <c r="G52" s="9"/>
      <c r="H52" s="237"/>
      <c r="I52" s="1"/>
    </row>
    <row r="53" spans="1:9" ht="17.25" customHeight="1">
      <c r="A53" s="134"/>
      <c r="B53" s="107"/>
      <c r="C53" s="92" t="s">
        <v>31</v>
      </c>
      <c r="D53" s="107" t="s">
        <v>18</v>
      </c>
      <c r="E53" s="150">
        <v>4.05</v>
      </c>
      <c r="F53" s="171">
        <f>F50*E53</f>
        <v>21.91</v>
      </c>
      <c r="G53" s="251"/>
      <c r="H53" s="255"/>
      <c r="I53" s="1"/>
    </row>
    <row r="54" spans="1:9" ht="17.25" customHeight="1">
      <c r="A54" s="134"/>
      <c r="B54" s="107"/>
      <c r="C54" s="92" t="s">
        <v>46</v>
      </c>
      <c r="D54" s="107" t="s">
        <v>18</v>
      </c>
      <c r="E54" s="150">
        <v>8.9</v>
      </c>
      <c r="F54" s="171">
        <f>F50*E54</f>
        <v>48.15</v>
      </c>
      <c r="G54" s="251"/>
      <c r="H54" s="255"/>
      <c r="I54" s="1"/>
    </row>
    <row r="55" spans="1:13" ht="17.25" customHeight="1">
      <c r="A55" s="134"/>
      <c r="B55" s="107"/>
      <c r="C55" s="92" t="s">
        <v>30</v>
      </c>
      <c r="D55" s="107" t="s">
        <v>18</v>
      </c>
      <c r="E55" s="150">
        <v>12.3</v>
      </c>
      <c r="F55" s="171">
        <f>F50*E55</f>
        <v>66.54</v>
      </c>
      <c r="G55" s="251"/>
      <c r="H55" s="255"/>
      <c r="I55" s="1"/>
      <c r="M55" s="6">
        <v>12</v>
      </c>
    </row>
    <row r="56" spans="1:13" ht="17.25" customHeight="1">
      <c r="A56" s="134"/>
      <c r="B56" s="107"/>
      <c r="C56" s="92" t="s">
        <v>32</v>
      </c>
      <c r="D56" s="107" t="s">
        <v>18</v>
      </c>
      <c r="E56" s="150">
        <v>4.14</v>
      </c>
      <c r="F56" s="171">
        <f>F50*E56</f>
        <v>22.4</v>
      </c>
      <c r="G56" s="251"/>
      <c r="H56" s="255"/>
      <c r="I56" s="1"/>
      <c r="M56" s="14">
        <v>10</v>
      </c>
    </row>
    <row r="57" spans="1:14" ht="17.25" customHeight="1">
      <c r="A57" s="134"/>
      <c r="B57" s="112"/>
      <c r="C57" s="92" t="s">
        <v>98</v>
      </c>
      <c r="D57" s="93" t="s">
        <v>4</v>
      </c>
      <c r="E57" s="95">
        <f>J57+10</f>
        <v>110.8</v>
      </c>
      <c r="F57" s="95">
        <f>F50*E57</f>
        <v>599.43</v>
      </c>
      <c r="G57" s="22"/>
      <c r="H57" s="237"/>
      <c r="I57" s="1"/>
      <c r="J57" s="27">
        <f>K57-L57</f>
        <v>100.8</v>
      </c>
      <c r="K57" s="18">
        <v>121</v>
      </c>
      <c r="L57" s="6">
        <f>M57*N57</f>
        <v>20.2</v>
      </c>
      <c r="M57" s="18">
        <f>M55-M56</f>
        <v>2</v>
      </c>
      <c r="N57" s="13">
        <v>10.1</v>
      </c>
    </row>
    <row r="58" spans="1:10" ht="17.25" customHeight="1">
      <c r="A58" s="134"/>
      <c r="B58" s="112"/>
      <c r="C58" s="92" t="s">
        <v>26</v>
      </c>
      <c r="D58" s="93" t="s">
        <v>4</v>
      </c>
      <c r="E58" s="94">
        <v>30</v>
      </c>
      <c r="F58" s="95">
        <f>F50*E58</f>
        <v>162.3</v>
      </c>
      <c r="G58" s="22"/>
      <c r="H58" s="237"/>
      <c r="I58" s="1"/>
      <c r="J58" s="25">
        <f>SUM(F57:F57)</f>
        <v>599.43</v>
      </c>
    </row>
    <row r="59" spans="1:9" ht="17.25" customHeight="1" thickBot="1">
      <c r="A59" s="172"/>
      <c r="B59" s="113"/>
      <c r="C59" s="98" t="s">
        <v>97</v>
      </c>
      <c r="D59" s="114" t="s">
        <v>16</v>
      </c>
      <c r="E59" s="100">
        <v>1.55</v>
      </c>
      <c r="F59" s="173">
        <f>J58*E59</f>
        <v>929.12</v>
      </c>
      <c r="G59" s="23"/>
      <c r="H59" s="256"/>
      <c r="I59" s="1"/>
    </row>
    <row r="60" spans="1:10" ht="33" customHeight="1" thickTop="1">
      <c r="A60" s="131">
        <v>5</v>
      </c>
      <c r="B60" s="102" t="s">
        <v>48</v>
      </c>
      <c r="C60" s="174" t="s">
        <v>58</v>
      </c>
      <c r="D60" s="175" t="s">
        <v>20</v>
      </c>
      <c r="E60" s="176"/>
      <c r="F60" s="177">
        <f>J60/1000</f>
        <v>5.41</v>
      </c>
      <c r="G60" s="257"/>
      <c r="H60" s="236"/>
      <c r="I60" s="1"/>
      <c r="J60" s="19">
        <f>J50</f>
        <v>5410</v>
      </c>
    </row>
    <row r="61" spans="1:9" ht="17.25" customHeight="1">
      <c r="A61" s="134"/>
      <c r="B61" s="107"/>
      <c r="C61" s="178" t="s">
        <v>22</v>
      </c>
      <c r="D61" s="179" t="s">
        <v>49</v>
      </c>
      <c r="E61" s="180">
        <v>16.7</v>
      </c>
      <c r="F61" s="181">
        <f>F60*E61</f>
        <v>90.35</v>
      </c>
      <c r="G61" s="258"/>
      <c r="H61" s="240"/>
      <c r="I61" s="1"/>
    </row>
    <row r="62" spans="1:9" ht="17.25" customHeight="1">
      <c r="A62" s="134"/>
      <c r="B62" s="107"/>
      <c r="C62" s="178" t="s">
        <v>50</v>
      </c>
      <c r="D62" s="179" t="s">
        <v>51</v>
      </c>
      <c r="E62" s="180">
        <v>0.47</v>
      </c>
      <c r="F62" s="181">
        <f>F60*E62</f>
        <v>2.54</v>
      </c>
      <c r="G62" s="258"/>
      <c r="H62" s="240"/>
      <c r="I62" s="1"/>
    </row>
    <row r="63" spans="1:9" ht="17.25" customHeight="1" thickBot="1">
      <c r="A63" s="172"/>
      <c r="B63" s="183"/>
      <c r="C63" s="184" t="s">
        <v>52</v>
      </c>
      <c r="D63" s="185" t="s">
        <v>16</v>
      </c>
      <c r="E63" s="186">
        <v>1.4</v>
      </c>
      <c r="F63" s="187">
        <f>F60*E63</f>
        <v>7.57</v>
      </c>
      <c r="G63" s="259"/>
      <c r="H63" s="241"/>
      <c r="I63" s="1"/>
    </row>
    <row r="64" spans="1:10" ht="48" customHeight="1" thickTop="1">
      <c r="A64" s="131">
        <v>6</v>
      </c>
      <c r="B64" s="188" t="s">
        <v>79</v>
      </c>
      <c r="C64" s="189" t="s">
        <v>78</v>
      </c>
      <c r="D64" s="175" t="s">
        <v>20</v>
      </c>
      <c r="E64" s="176"/>
      <c r="F64" s="177">
        <f>J64/1000</f>
        <v>5.41</v>
      </c>
      <c r="G64" s="257"/>
      <c r="H64" s="236"/>
      <c r="I64" s="1"/>
      <c r="J64" s="19">
        <f>J60</f>
        <v>5410</v>
      </c>
    </row>
    <row r="65" spans="1:9" ht="17.25" customHeight="1">
      <c r="A65" s="134"/>
      <c r="B65" s="107"/>
      <c r="C65" s="178" t="s">
        <v>22</v>
      </c>
      <c r="D65" s="179" t="s">
        <v>49</v>
      </c>
      <c r="E65" s="180">
        <v>44.972</v>
      </c>
      <c r="F65" s="181">
        <f>F64*E65</f>
        <v>243.3</v>
      </c>
      <c r="G65" s="258"/>
      <c r="H65" s="240"/>
      <c r="I65" s="1"/>
    </row>
    <row r="66" spans="1:9" ht="17.25" customHeight="1">
      <c r="A66" s="134"/>
      <c r="B66" s="107"/>
      <c r="C66" s="178" t="s">
        <v>53</v>
      </c>
      <c r="D66" s="179" t="s">
        <v>51</v>
      </c>
      <c r="E66" s="180">
        <v>6.04</v>
      </c>
      <c r="F66" s="181">
        <f>F64*E66</f>
        <v>32.68</v>
      </c>
      <c r="G66" s="258"/>
      <c r="H66" s="240"/>
      <c r="I66" s="1"/>
    </row>
    <row r="67" spans="1:9" ht="17.25" customHeight="1">
      <c r="A67" s="134"/>
      <c r="B67" s="112"/>
      <c r="C67" s="190" t="s">
        <v>72</v>
      </c>
      <c r="D67" s="179" t="s">
        <v>51</v>
      </c>
      <c r="E67" s="180">
        <v>4.44</v>
      </c>
      <c r="F67" s="181">
        <f>F64*E67</f>
        <v>24.02</v>
      </c>
      <c r="G67" s="258"/>
      <c r="H67" s="240"/>
      <c r="I67" s="1"/>
    </row>
    <row r="68" spans="1:13" ht="17.25" customHeight="1">
      <c r="A68" s="134"/>
      <c r="B68" s="112"/>
      <c r="C68" s="190" t="s">
        <v>73</v>
      </c>
      <c r="D68" s="179" t="s">
        <v>51</v>
      </c>
      <c r="E68" s="180">
        <v>22.2</v>
      </c>
      <c r="F68" s="181">
        <f>F64*E68</f>
        <v>120.1</v>
      </c>
      <c r="G68" s="258"/>
      <c r="H68" s="240"/>
      <c r="I68" s="1"/>
      <c r="L68" s="1">
        <v>5</v>
      </c>
      <c r="M68" s="1">
        <v>121.5</v>
      </c>
    </row>
    <row r="69" spans="1:13" ht="17.25" customHeight="1">
      <c r="A69" s="134"/>
      <c r="B69" s="107"/>
      <c r="C69" s="190" t="s">
        <v>74</v>
      </c>
      <c r="D69" s="179" t="s">
        <v>16</v>
      </c>
      <c r="E69" s="182">
        <v>121.5</v>
      </c>
      <c r="F69" s="181">
        <f>F64*E69</f>
        <v>657.32</v>
      </c>
      <c r="G69" s="258"/>
      <c r="H69" s="240"/>
      <c r="I69" s="1"/>
      <c r="L69" s="1">
        <v>3</v>
      </c>
      <c r="M69" s="1">
        <f>M68*L69/L68</f>
        <v>72.9</v>
      </c>
    </row>
    <row r="70" spans="1:9" ht="30" customHeight="1">
      <c r="A70" s="134"/>
      <c r="B70" s="107"/>
      <c r="C70" s="191" t="s">
        <v>94</v>
      </c>
      <c r="D70" s="179" t="s">
        <v>16</v>
      </c>
      <c r="E70" s="182">
        <v>121.5</v>
      </c>
      <c r="F70" s="181">
        <f>F64*E70</f>
        <v>657.32</v>
      </c>
      <c r="G70" s="258"/>
      <c r="H70" s="240"/>
      <c r="I70" s="1"/>
    </row>
    <row r="71" spans="1:9" ht="17.25" customHeight="1">
      <c r="A71" s="134"/>
      <c r="B71" s="112"/>
      <c r="C71" s="178" t="s">
        <v>23</v>
      </c>
      <c r="D71" s="179" t="s">
        <v>1</v>
      </c>
      <c r="E71" s="180">
        <v>14.2</v>
      </c>
      <c r="F71" s="181">
        <f>F64*E71</f>
        <v>76.82</v>
      </c>
      <c r="G71" s="258"/>
      <c r="H71" s="240"/>
      <c r="I71" s="1"/>
    </row>
    <row r="72" spans="1:9" ht="17.25" customHeight="1" thickBot="1">
      <c r="A72" s="172"/>
      <c r="B72" s="183"/>
      <c r="C72" s="184" t="s">
        <v>54</v>
      </c>
      <c r="D72" s="185" t="s">
        <v>1</v>
      </c>
      <c r="E72" s="186">
        <v>2.3</v>
      </c>
      <c r="F72" s="187">
        <f>F64*E72</f>
        <v>12.44</v>
      </c>
      <c r="G72" s="259"/>
      <c r="H72" s="241"/>
      <c r="I72" s="1"/>
    </row>
    <row r="73" spans="1:10" ht="16.5" thickTop="1">
      <c r="A73" s="131">
        <v>7</v>
      </c>
      <c r="B73" s="102" t="s">
        <v>75</v>
      </c>
      <c r="C73" s="192" t="s">
        <v>76</v>
      </c>
      <c r="D73" s="175" t="s">
        <v>20</v>
      </c>
      <c r="E73" s="176"/>
      <c r="F73" s="177">
        <f>J73/1000</f>
        <v>5.41</v>
      </c>
      <c r="G73" s="257"/>
      <c r="H73" s="236"/>
      <c r="I73" s="1"/>
      <c r="J73" s="19">
        <f>J64</f>
        <v>5410</v>
      </c>
    </row>
    <row r="74" spans="1:9" ht="15.75">
      <c r="A74" s="134"/>
      <c r="B74" s="107"/>
      <c r="C74" s="178" t="s">
        <v>22</v>
      </c>
      <c r="D74" s="179" t="s">
        <v>49</v>
      </c>
      <c r="E74" s="180">
        <v>14.4</v>
      </c>
      <c r="F74" s="181">
        <f>F73*E74</f>
        <v>77.9</v>
      </c>
      <c r="G74" s="258"/>
      <c r="H74" s="240"/>
      <c r="I74" s="1"/>
    </row>
    <row r="75" spans="1:9" ht="15.75">
      <c r="A75" s="134"/>
      <c r="B75" s="107"/>
      <c r="C75" s="178" t="s">
        <v>50</v>
      </c>
      <c r="D75" s="179" t="s">
        <v>51</v>
      </c>
      <c r="E75" s="180">
        <v>0.288</v>
      </c>
      <c r="F75" s="181">
        <f>F73*E75</f>
        <v>1.56</v>
      </c>
      <c r="G75" s="258"/>
      <c r="H75" s="240"/>
      <c r="I75" s="1"/>
    </row>
    <row r="76" spans="1:9" ht="16.5" thickBot="1">
      <c r="A76" s="172"/>
      <c r="B76" s="183"/>
      <c r="C76" s="184" t="s">
        <v>77</v>
      </c>
      <c r="D76" s="185" t="s">
        <v>16</v>
      </c>
      <c r="E76" s="186">
        <v>0.06</v>
      </c>
      <c r="F76" s="193">
        <f>F73*E76</f>
        <v>0.325</v>
      </c>
      <c r="G76" s="259"/>
      <c r="H76" s="241"/>
      <c r="I76" s="1"/>
    </row>
    <row r="77" spans="1:13" ht="41.25" thickTop="1">
      <c r="A77" s="84">
        <v>8</v>
      </c>
      <c r="B77" s="102" t="s">
        <v>55</v>
      </c>
      <c r="C77" s="192" t="s">
        <v>82</v>
      </c>
      <c r="D77" s="175" t="s">
        <v>20</v>
      </c>
      <c r="E77" s="176"/>
      <c r="F77" s="177">
        <f>J77/1000</f>
        <v>5.41</v>
      </c>
      <c r="G77" s="257"/>
      <c r="H77" s="236"/>
      <c r="I77" s="1"/>
      <c r="J77" s="19">
        <f>J60</f>
        <v>5410</v>
      </c>
      <c r="M77" s="34">
        <f>H77/J77</f>
        <v>0</v>
      </c>
    </row>
    <row r="78" spans="1:9" ht="15.75">
      <c r="A78" s="90"/>
      <c r="B78" s="107"/>
      <c r="C78" s="178" t="s">
        <v>22</v>
      </c>
      <c r="D78" s="179" t="s">
        <v>49</v>
      </c>
      <c r="E78" s="180">
        <v>44.692</v>
      </c>
      <c r="F78" s="181">
        <f>F77*E78</f>
        <v>241.78</v>
      </c>
      <c r="G78" s="258"/>
      <c r="H78" s="240"/>
      <c r="I78" s="1"/>
    </row>
    <row r="79" spans="1:14" ht="15.75">
      <c r="A79" s="90"/>
      <c r="B79" s="107"/>
      <c r="C79" s="178" t="s">
        <v>53</v>
      </c>
      <c r="D79" s="179" t="s">
        <v>51</v>
      </c>
      <c r="E79" s="182">
        <v>6.04</v>
      </c>
      <c r="F79" s="181">
        <f>F77*E79</f>
        <v>32.68</v>
      </c>
      <c r="G79" s="258"/>
      <c r="H79" s="240"/>
      <c r="I79" s="1"/>
      <c r="M79" s="1">
        <v>5</v>
      </c>
      <c r="N79" s="1">
        <v>125</v>
      </c>
    </row>
    <row r="80" spans="1:14" ht="18" customHeight="1">
      <c r="A80" s="90"/>
      <c r="B80" s="112"/>
      <c r="C80" s="190" t="s">
        <v>62</v>
      </c>
      <c r="D80" s="179" t="s">
        <v>51</v>
      </c>
      <c r="E80" s="182">
        <v>4.44</v>
      </c>
      <c r="F80" s="181">
        <f>F77*E80</f>
        <v>24.02</v>
      </c>
      <c r="G80" s="258"/>
      <c r="H80" s="240"/>
      <c r="I80" s="1"/>
      <c r="M80" s="1">
        <v>3</v>
      </c>
      <c r="N80" s="1">
        <f>N79*M80/M79</f>
        <v>75</v>
      </c>
    </row>
    <row r="81" spans="1:9" ht="18" customHeight="1">
      <c r="A81" s="90"/>
      <c r="B81" s="112"/>
      <c r="C81" s="190" t="s">
        <v>63</v>
      </c>
      <c r="D81" s="179" t="s">
        <v>51</v>
      </c>
      <c r="E81" s="182">
        <v>22.2</v>
      </c>
      <c r="F81" s="181">
        <f>F77*E81</f>
        <v>120.1</v>
      </c>
      <c r="G81" s="258"/>
      <c r="H81" s="240"/>
      <c r="I81" s="1"/>
    </row>
    <row r="82" spans="1:9" ht="18.75" customHeight="1">
      <c r="A82" s="90"/>
      <c r="B82" s="107"/>
      <c r="C82" s="190" t="s">
        <v>56</v>
      </c>
      <c r="D82" s="179" t="s">
        <v>16</v>
      </c>
      <c r="E82" s="182">
        <v>72.9</v>
      </c>
      <c r="F82" s="181">
        <f>F77*E82</f>
        <v>394.39</v>
      </c>
      <c r="G82" s="258"/>
      <c r="H82" s="240"/>
      <c r="I82" s="1"/>
    </row>
    <row r="83" spans="1:9" ht="27.75">
      <c r="A83" s="90"/>
      <c r="B83" s="107"/>
      <c r="C83" s="191" t="s">
        <v>95</v>
      </c>
      <c r="D83" s="179" t="s">
        <v>16</v>
      </c>
      <c r="E83" s="182">
        <v>72.9</v>
      </c>
      <c r="F83" s="181">
        <f>F77*E83</f>
        <v>394.39</v>
      </c>
      <c r="G83" s="258"/>
      <c r="H83" s="240"/>
      <c r="I83" s="1"/>
    </row>
    <row r="84" spans="1:9" ht="15.75">
      <c r="A84" s="90"/>
      <c r="B84" s="112"/>
      <c r="C84" s="178" t="s">
        <v>23</v>
      </c>
      <c r="D84" s="179" t="s">
        <v>1</v>
      </c>
      <c r="E84" s="182">
        <v>14.2</v>
      </c>
      <c r="F84" s="181">
        <f>F77*E84</f>
        <v>76.82</v>
      </c>
      <c r="G84" s="258"/>
      <c r="H84" s="240"/>
      <c r="I84" s="1"/>
    </row>
    <row r="85" spans="1:10" ht="16.5" thickBot="1">
      <c r="A85" s="96"/>
      <c r="B85" s="183"/>
      <c r="C85" s="184" t="s">
        <v>54</v>
      </c>
      <c r="D85" s="185" t="s">
        <v>1</v>
      </c>
      <c r="E85" s="187">
        <v>2.3</v>
      </c>
      <c r="F85" s="187">
        <f>F77*E85</f>
        <v>12.44</v>
      </c>
      <c r="G85" s="259"/>
      <c r="H85" s="241"/>
      <c r="I85" s="1"/>
      <c r="J85" s="47" t="s">
        <v>89</v>
      </c>
    </row>
    <row r="86" spans="1:14" ht="27.75" thickTop="1">
      <c r="A86" s="194">
        <v>9</v>
      </c>
      <c r="B86" s="102" t="s">
        <v>83</v>
      </c>
      <c r="C86" s="144" t="s">
        <v>99</v>
      </c>
      <c r="D86" s="195" t="s">
        <v>84</v>
      </c>
      <c r="E86" s="195"/>
      <c r="F86" s="196">
        <f>K86/100</f>
        <v>1.175</v>
      </c>
      <c r="G86" s="260"/>
      <c r="H86" s="261"/>
      <c r="I86" s="1"/>
      <c r="J86" s="15">
        <v>1175</v>
      </c>
      <c r="K86" s="19">
        <f>L86*M86*2*J86</f>
        <v>117.5</v>
      </c>
      <c r="L86" s="34">
        <v>0.5</v>
      </c>
      <c r="M86" s="6">
        <v>0.1</v>
      </c>
      <c r="N86" s="6"/>
    </row>
    <row r="87" spans="1:9" ht="15.75">
      <c r="A87" s="197"/>
      <c r="B87" s="198"/>
      <c r="C87" s="199" t="s">
        <v>22</v>
      </c>
      <c r="D87" s="200" t="s">
        <v>49</v>
      </c>
      <c r="E87" s="201">
        <v>15</v>
      </c>
      <c r="F87" s="202">
        <f>F86*E87</f>
        <v>17.63</v>
      </c>
      <c r="G87" s="262"/>
      <c r="H87" s="263"/>
      <c r="I87" s="1"/>
    </row>
    <row r="88" spans="1:9" ht="15.75">
      <c r="A88" s="197"/>
      <c r="B88" s="198"/>
      <c r="C88" s="203" t="s">
        <v>31</v>
      </c>
      <c r="D88" s="200" t="s">
        <v>51</v>
      </c>
      <c r="E88" s="201">
        <v>2.16</v>
      </c>
      <c r="F88" s="202">
        <f>F86*E88</f>
        <v>2.54</v>
      </c>
      <c r="G88" s="262"/>
      <c r="H88" s="263"/>
      <c r="I88" s="1"/>
    </row>
    <row r="89" spans="1:9" ht="19.5" customHeight="1">
      <c r="A89" s="197"/>
      <c r="B89" s="198"/>
      <c r="C89" s="204" t="s">
        <v>85</v>
      </c>
      <c r="D89" s="200" t="s">
        <v>51</v>
      </c>
      <c r="E89" s="201">
        <v>2.73</v>
      </c>
      <c r="F89" s="202">
        <f>F86*E89</f>
        <v>3.21</v>
      </c>
      <c r="G89" s="262"/>
      <c r="H89" s="263"/>
      <c r="I89" s="1"/>
    </row>
    <row r="90" spans="1:9" ht="18" customHeight="1">
      <c r="A90" s="197"/>
      <c r="B90" s="198"/>
      <c r="C90" s="204" t="s">
        <v>86</v>
      </c>
      <c r="D90" s="200" t="s">
        <v>51</v>
      </c>
      <c r="E90" s="201">
        <v>0.97</v>
      </c>
      <c r="F90" s="202">
        <f>F86*E90</f>
        <v>1.14</v>
      </c>
      <c r="G90" s="262"/>
      <c r="H90" s="263"/>
      <c r="I90" s="1"/>
    </row>
    <row r="91" spans="1:9" ht="15.75">
      <c r="A91" s="197"/>
      <c r="B91" s="198"/>
      <c r="C91" s="199" t="s">
        <v>98</v>
      </c>
      <c r="D91" s="200" t="s">
        <v>4</v>
      </c>
      <c r="E91" s="201">
        <v>122</v>
      </c>
      <c r="F91" s="202">
        <f>F86*E91</f>
        <v>143.35</v>
      </c>
      <c r="G91" s="262"/>
      <c r="H91" s="263"/>
      <c r="I91" s="1"/>
    </row>
    <row r="92" spans="1:9" ht="15.75">
      <c r="A92" s="197"/>
      <c r="B92" s="198"/>
      <c r="C92" s="199" t="s">
        <v>87</v>
      </c>
      <c r="D92" s="200" t="s">
        <v>88</v>
      </c>
      <c r="E92" s="201">
        <v>7</v>
      </c>
      <c r="F92" s="202">
        <f>F86*E92</f>
        <v>8.23</v>
      </c>
      <c r="G92" s="262"/>
      <c r="H92" s="263"/>
      <c r="I92" s="1"/>
    </row>
    <row r="93" spans="1:11" ht="16.5" thickBot="1">
      <c r="A93" s="205"/>
      <c r="B93" s="206"/>
      <c r="C93" s="207" t="s">
        <v>97</v>
      </c>
      <c r="D93" s="154" t="s">
        <v>16</v>
      </c>
      <c r="E93" s="208">
        <v>1.55</v>
      </c>
      <c r="F93" s="208">
        <f>F91*E93</f>
        <v>222.19</v>
      </c>
      <c r="G93" s="264"/>
      <c r="H93" s="265"/>
      <c r="I93" s="1"/>
      <c r="K93" s="46"/>
    </row>
    <row r="94" spans="1:12" ht="16.5" hidden="1" thickTop="1">
      <c r="A94" s="209"/>
      <c r="B94" s="102"/>
      <c r="C94" s="103"/>
      <c r="D94" s="104"/>
      <c r="E94" s="210"/>
      <c r="F94" s="211"/>
      <c r="G94" s="21"/>
      <c r="H94" s="236"/>
      <c r="I94" s="1"/>
      <c r="J94" s="15"/>
      <c r="K94" s="45"/>
      <c r="L94" s="45"/>
    </row>
    <row r="95" spans="1:9" ht="15.75" hidden="1">
      <c r="A95" s="212"/>
      <c r="B95" s="198"/>
      <c r="C95" s="213"/>
      <c r="D95" s="93"/>
      <c r="E95" s="214"/>
      <c r="F95" s="215"/>
      <c r="G95" s="44"/>
      <c r="H95" s="266"/>
      <c r="I95" s="1"/>
    </row>
    <row r="96" spans="1:9" ht="18.75" customHeight="1" hidden="1" thickBot="1">
      <c r="A96" s="216"/>
      <c r="B96" s="206"/>
      <c r="C96" s="217"/>
      <c r="D96" s="99"/>
      <c r="E96" s="218"/>
      <c r="F96" s="219"/>
      <c r="G96" s="39"/>
      <c r="H96" s="267"/>
      <c r="I96" s="1"/>
    </row>
    <row r="97" spans="1:10" ht="17.25" thickBot="1" thickTop="1">
      <c r="A97" s="220"/>
      <c r="B97" s="85"/>
      <c r="C97" s="117" t="s">
        <v>64</v>
      </c>
      <c r="D97" s="118" t="s">
        <v>1</v>
      </c>
      <c r="E97" s="221"/>
      <c r="F97" s="119"/>
      <c r="G97" s="242"/>
      <c r="H97" s="243"/>
      <c r="I97" s="42">
        <f>J97*5%</f>
        <v>0</v>
      </c>
      <c r="J97" s="41">
        <f>H92+H84+H76+H71+H63+H58+H48+H36+H30+H28+H27+H22</f>
        <v>0</v>
      </c>
    </row>
    <row r="98" spans="1:10" ht="17.25" thickBot="1" thickTop="1">
      <c r="A98" s="222"/>
      <c r="B98" s="223"/>
      <c r="C98" s="224" t="s">
        <v>65</v>
      </c>
      <c r="D98" s="224"/>
      <c r="E98" s="224"/>
      <c r="F98" s="224"/>
      <c r="G98" s="268"/>
      <c r="H98" s="269"/>
      <c r="I98" s="40">
        <f>J98/2+H97</f>
        <v>0</v>
      </c>
      <c r="J98" s="40">
        <f>SUM(H14:H96)</f>
        <v>0</v>
      </c>
    </row>
    <row r="99" spans="1:10" ht="17.25" thickBot="1" thickTop="1">
      <c r="A99" s="222"/>
      <c r="B99" s="223"/>
      <c r="C99" s="224" t="s">
        <v>13</v>
      </c>
      <c r="D99" s="225">
        <v>0.1</v>
      </c>
      <c r="E99" s="224"/>
      <c r="F99" s="224"/>
      <c r="G99" s="268"/>
      <c r="H99" s="269"/>
      <c r="I99" s="26"/>
      <c r="J99" s="26"/>
    </row>
    <row r="100" spans="1:13" ht="17.25" thickBot="1" thickTop="1">
      <c r="A100" s="222"/>
      <c r="B100" s="223"/>
      <c r="C100" s="224" t="s">
        <v>7</v>
      </c>
      <c r="D100" s="225"/>
      <c r="E100" s="224"/>
      <c r="F100" s="224"/>
      <c r="G100" s="268"/>
      <c r="H100" s="269"/>
      <c r="I100" s="26"/>
      <c r="J100" s="26"/>
      <c r="M100" s="6"/>
    </row>
    <row r="101" spans="1:13" ht="17.25" thickBot="1" thickTop="1">
      <c r="A101" s="222"/>
      <c r="B101" s="223"/>
      <c r="C101" s="224" t="s">
        <v>14</v>
      </c>
      <c r="D101" s="225">
        <v>0.08</v>
      </c>
      <c r="E101" s="224"/>
      <c r="F101" s="224"/>
      <c r="G101" s="268"/>
      <c r="H101" s="269"/>
      <c r="I101" s="26"/>
      <c r="J101" s="26"/>
      <c r="M101" s="6"/>
    </row>
    <row r="102" spans="1:13" ht="17.25" thickBot="1" thickTop="1">
      <c r="A102" s="222"/>
      <c r="B102" s="226"/>
      <c r="C102" s="224" t="s">
        <v>101</v>
      </c>
      <c r="D102" s="225">
        <v>0.18</v>
      </c>
      <c r="E102" s="224"/>
      <c r="F102" s="224"/>
      <c r="G102" s="268"/>
      <c r="H102" s="269"/>
      <c r="I102" s="26"/>
      <c r="J102" s="26"/>
      <c r="M102" s="6"/>
    </row>
    <row r="103" spans="1:13" ht="27" thickBot="1" thickTop="1">
      <c r="A103" s="227"/>
      <c r="B103" s="228"/>
      <c r="C103" s="229" t="s">
        <v>80</v>
      </c>
      <c r="D103" s="230"/>
      <c r="E103" s="231"/>
      <c r="F103" s="231"/>
      <c r="G103" s="270"/>
      <c r="H103" s="271"/>
      <c r="I103" s="43">
        <f>I98*1.1*1.08</f>
        <v>0</v>
      </c>
      <c r="J103" s="15">
        <f>I103-H103</f>
        <v>0</v>
      </c>
      <c r="K103" s="48" t="e">
        <f>#REF!</f>
        <v>#REF!</v>
      </c>
      <c r="M103" s="6"/>
    </row>
    <row r="104" spans="9:13" ht="15.75" customHeight="1" thickTop="1">
      <c r="I104" s="1"/>
      <c r="J104" s="50"/>
      <c r="M104" s="6"/>
    </row>
    <row r="105" spans="10:11" ht="15.75">
      <c r="J105" s="26"/>
      <c r="K105" s="26"/>
    </row>
  </sheetData>
  <sheetProtection password="CC1D" sheet="1"/>
  <mergeCells count="28">
    <mergeCell ref="A12:C12"/>
    <mergeCell ref="D9:D10"/>
    <mergeCell ref="G9:H9"/>
    <mergeCell ref="C9:C10"/>
    <mergeCell ref="A13:C13"/>
    <mergeCell ref="A31:C31"/>
    <mergeCell ref="A25:A30"/>
    <mergeCell ref="A18:A22"/>
    <mergeCell ref="A32:A36"/>
    <mergeCell ref="A1:H1"/>
    <mergeCell ref="A3:H3"/>
    <mergeCell ref="A7:E7"/>
    <mergeCell ref="F7:G7"/>
    <mergeCell ref="A9:A10"/>
    <mergeCell ref="A14:A17"/>
    <mergeCell ref="B9:B10"/>
    <mergeCell ref="E9:F9"/>
    <mergeCell ref="A5:H5"/>
    <mergeCell ref="A86:A93"/>
    <mergeCell ref="A94:A96"/>
    <mergeCell ref="A60:A63"/>
    <mergeCell ref="A50:A59"/>
    <mergeCell ref="A41:A49"/>
    <mergeCell ref="A23:A24"/>
    <mergeCell ref="A77:A85"/>
    <mergeCell ref="A37:A40"/>
    <mergeCell ref="A64:A72"/>
    <mergeCell ref="A73:A76"/>
  </mergeCells>
  <printOptions/>
  <pageMargins left="0.3937007874015748" right="0.1968503937007874" top="0.36" bottom="0.28" header="0.1968503937007874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SHARAGZA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PC-001</dc:creator>
  <cp:keywords/>
  <dc:description/>
  <cp:lastModifiedBy>shesyidvebi1</cp:lastModifiedBy>
  <cp:lastPrinted>2015-12-09T12:25:39Z</cp:lastPrinted>
  <dcterms:created xsi:type="dcterms:W3CDTF">2011-02-25T06:29:41Z</dcterms:created>
  <dcterms:modified xsi:type="dcterms:W3CDTF">2016-02-11T14:45:23Z</dcterms:modified>
  <cp:category/>
  <cp:version/>
  <cp:contentType/>
  <cp:contentStatus/>
</cp:coreProperties>
</file>