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93" activeTab="0"/>
  </bookViews>
  <sheets>
    <sheet name="1-1" sheetId="1" r:id="rId1"/>
  </sheets>
  <definedNames>
    <definedName name="ghgfhjkjh54789">#REF!</definedName>
    <definedName name="yhyujkiu4785689">#REF!</definedName>
  </definedNames>
  <calcPr fullCalcOnLoad="1"/>
</workbook>
</file>

<file path=xl/sharedStrings.xml><?xml version="1.0" encoding="utf-8"?>
<sst xmlns="http://schemas.openxmlformats.org/spreadsheetml/2006/main" count="275" uniqueCount="152">
  <si>
    <t>-</t>
  </si>
  <si>
    <t>კვმ</t>
  </si>
  <si>
    <t>იატაკი</t>
  </si>
  <si>
    <t>ცალი</t>
  </si>
  <si>
    <t>კბმ</t>
  </si>
  <si>
    <t>კედლების მოპირკეთება</t>
  </si>
  <si>
    <t>გრძმ</t>
  </si>
  <si>
    <t>ლარი</t>
  </si>
  <si>
    <t>№</t>
  </si>
  <si>
    <t>ჯამი</t>
  </si>
  <si>
    <t>განზომილების ერთეული</t>
  </si>
  <si>
    <t>სულ</t>
  </si>
  <si>
    <t>საფუძველი</t>
  </si>
  <si>
    <t>სამუშაოს დასახელება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</si>
  <si>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</si>
  <si>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</si>
  <si>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</si>
  <si>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</si>
  <si>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 xml:space="preserve">არსებული იატაკის ფენილის დემონტაჟი </t>
  </si>
  <si>
    <t>არსებული კერამიკული ფილების დაშლა კედლებიდან</t>
  </si>
  <si>
    <t xml:space="preserve"> სამშენებლო რესურსების მიხედვით პირდაპირი დანახარჯების ჯამი</t>
  </si>
  <si>
    <t xml:space="preserve">            1. შრომითი რესურსები</t>
  </si>
  <si>
    <t>ზედნადები ხარჯები</t>
  </si>
  <si>
    <t xml:space="preserve">სახარჯთაღრიცხვო მოგება </t>
  </si>
  <si>
    <t>სამაგრებელი</t>
  </si>
  <si>
    <t>ც</t>
  </si>
  <si>
    <t>ფერადი თუნუქის ღარი</t>
  </si>
  <si>
    <t>მ</t>
  </si>
  <si>
    <t xml:space="preserve">ფერადი თუნუქის მილი </t>
  </si>
  <si>
    <t>ფერადი თუნუქის ძაბრი</t>
  </si>
  <si>
    <t>ფერადი თუნუქის მუხლი და სხვა</t>
  </si>
  <si>
    <t>კუბ.მ.</t>
  </si>
  <si>
    <t>კვ.მ.</t>
  </si>
  <si>
    <t>ხსნარი ცემენტის მოსაპირკეთებელი</t>
  </si>
  <si>
    <t xml:space="preserve">გარე ფანჯრისა და კარის  ფერდოების შელესვა </t>
  </si>
  <si>
    <t>ცემენტის   ხსნარი</t>
  </si>
  <si>
    <t xml:space="preserve">ფასადის კედლებისა და ფერდოების  შეღებვა ფასადის სილიკონიანი წყალმედეგი საღებავით        </t>
  </si>
  <si>
    <t>კგ</t>
  </si>
  <si>
    <t>ფითხი</t>
  </si>
  <si>
    <t>ინვენტარული ხარაჩოების მოწყობა და დაშლა</t>
  </si>
  <si>
    <t>ტ</t>
  </si>
  <si>
    <t>ფასადი</t>
  </si>
  <si>
    <t>საღებავი მაღალხარისხოვანი წყალემულსიური</t>
  </si>
  <si>
    <t>ჭერის მოწყობის სამუშაოები</t>
  </si>
  <si>
    <t>შიდა ახალი კედლებისა და არსებული   კედლების შელესვა ქვიშა ცემენტის ხსნარით (შიდა არსებული კედლები ადგილ ადგილ 10%)</t>
  </si>
  <si>
    <t>ქვიშა ცემენტის  ხსნარი</t>
  </si>
  <si>
    <t>შიდა კედლებისა და ფერდოების შეღებვა მაღალხარისხოვანი წყალემულსიური საღებავით</t>
  </si>
  <si>
    <t xml:space="preserve">კერამიკული ფილები                                                                                                                                                                                                       </t>
  </si>
  <si>
    <t xml:space="preserve">    წებო-ცემენტი </t>
  </si>
  <si>
    <t xml:space="preserve">კერამიკული ფილები                                                                                                                                                                                            </t>
  </si>
  <si>
    <t xml:space="preserve">    წებო-ცემენტი ჰიდროსაიზოლაციო</t>
  </si>
  <si>
    <t>მაღალხარისხოვანი ლამინირებული  პარკეტის იატაკის მოწყობა, აქსესუარებით ქვესაგებითა და პლინტუსებით (ლამინატი კლასით არანაკლებ 31)</t>
  </si>
  <si>
    <t>მაღალხარისხოვანი ლამინირებული პარკეტი აქსესუარებით; ქვესაგებითა და პლინტუსებით</t>
  </si>
  <si>
    <t>სამშენებლო ნარჩენებისა და ნაგავის შენობიდან გამოტანა, ა/თვითმცლელებზე დატვირთვა</t>
  </si>
  <si>
    <t>1 ტ</t>
  </si>
  <si>
    <t>1       კბმ</t>
  </si>
  <si>
    <t>ცემენტის ხსნარი</t>
  </si>
  <si>
    <t>დაშლა კონსტრუქციების</t>
  </si>
  <si>
    <t xml:space="preserve"> ჭერის  შეღებვა მაღალხარისხოვანი საღებავით</t>
  </si>
  <si>
    <t xml:space="preserve">შიდა და გარე კედლების, ფერდოების დაფხეკა და დასუფთავება  ძველი საღებავისგან </t>
  </si>
  <si>
    <t xml:space="preserve">არსებული პლასტმასის ღარების დემონტაჟი და  ფერადი თუნუქის  წყალშემკრები ღარების   მოწყობა  </t>
  </si>
  <si>
    <t>მ3</t>
  </si>
  <si>
    <t>სამშენებლო ნანგრევების გატანა,  ავტომანქანით 5 კმ  მანძილზე</t>
  </si>
  <si>
    <t xml:space="preserve">არსებული პლასტმასის მილების დემონტაჟი და ფერადი თუნუქის წყალსაწრეტი მილის მოწყობა </t>
  </si>
  <si>
    <t>მ2</t>
  </si>
  <si>
    <t>წებო ცემენტი</t>
  </si>
  <si>
    <t>კერამოგრანიტის ფილები</t>
  </si>
  <si>
    <t>კერამოგრანიტის პლინტუსები</t>
  </si>
  <si>
    <t>გრძ.მ</t>
  </si>
  <si>
    <t>100მ2</t>
  </si>
  <si>
    <t>ფასადის კედლების შელესვა ქვიშა-ცემენტის ხსნარით (არსებული კედლების 30%)</t>
  </si>
  <si>
    <t xml:space="preserve"> სახურავის,წყალშემკრები და წყალსაწრეტი მილების შეცვლა</t>
  </si>
  <si>
    <t>ფანჯრებზე ლითონის საცრემლეების მოწყობა</t>
  </si>
  <si>
    <t>ლითონის ფურცელი ბრტყელი მოთუთიებული0,5</t>
  </si>
  <si>
    <t xml:space="preserve"> კედლების მოპირკეთება კერამიკული ფილებით სანკვანძში  და სამზარეულოში ხელსაბანებთან,ჰიდროსაიზოლაციო  წებო-ცემენტით</t>
  </si>
  <si>
    <t>გადახურვის ხის ელემენტების მოწყობა</t>
  </si>
  <si>
    <t>ხის მასალა (მაუერლატი,დგარი,კოჭი,განივი,ფიცარი)</t>
  </si>
  <si>
    <t>პასტა ანტისეპტიკური</t>
  </si>
  <si>
    <t>ტოლი</t>
  </si>
  <si>
    <t>გლინულა</t>
  </si>
  <si>
    <t>ნაჭედი სამშენებლო</t>
  </si>
  <si>
    <t>სჭვალი</t>
  </si>
  <si>
    <t>ლითონის ფურცელი  ბტყელი ფერადი მოთუთიებული</t>
  </si>
  <si>
    <t>სახურავის ბურულის ხის კონსტრუქციების ცეცხლდაცვა</t>
  </si>
  <si>
    <t>ცეცხლდამცავი ხსნარი</t>
  </si>
  <si>
    <t>სახურავის ბურულის ხის კონსტრუქციების დამუშავება ანტისეპტიკური ხსნარით</t>
  </si>
  <si>
    <t>ანსტისეპტიკური ხსნარი</t>
  </si>
  <si>
    <t>მ 3</t>
  </si>
  <si>
    <t>ბეტონი მ 300</t>
  </si>
  <si>
    <t xml:space="preserve">ბეტონი მ 300 </t>
  </si>
  <si>
    <t>მილკვადრატი  80X40X3</t>
  </si>
  <si>
    <t>მილკვადრატი40X60X2,5</t>
  </si>
  <si>
    <t>ანტიკოროზიული პასტა</t>
  </si>
  <si>
    <t>ანტიკოროზიული ლაქი</t>
  </si>
  <si>
    <t>ზეთოვანი საღებავი</t>
  </si>
  <si>
    <t>მეტალოპლასმასის  ტიხარი ლამბირის გულით</t>
  </si>
  <si>
    <t>კერამოგრანიტის ფილების მოწყობა  ხაოიანი ზედაპირით იატაკზე პლინტუსით</t>
  </si>
  <si>
    <t>კერამიკული ფილების მოწყობა იატაკზე   ხაოიანი ზედაპირით ჰიდროსაიზოლაციო წებო-ცემენტით (სანკვანძში და სამზარეულოებში)</t>
  </si>
  <si>
    <t>ქალაქ გურჯაანში N1 საბავშვო ბაღის სარეაბილიტაციო სამუშაოები</t>
  </si>
  <si>
    <t>არსებული ხის საკედლე პანელების დაშლა კედლებიდან</t>
  </si>
  <si>
    <t xml:space="preserve"> გრუნტის დამუშავება ექსკავატორით და დატვირთვა ავტო თვითმცლელზე</t>
  </si>
  <si>
    <t>1000მ3</t>
  </si>
  <si>
    <t xml:space="preserve">გრუნტის დამუშავება ხელით </t>
  </si>
  <si>
    <t>გრუნტის გატანა 1 კმ მანძილზე</t>
  </si>
  <si>
    <t>ქვიშა-ხრეშოვანი ნარევი</t>
  </si>
  <si>
    <t xml:space="preserve">არმატურა A III   კლასის (პროექტით) </t>
  </si>
  <si>
    <t xml:space="preserve">არმატურა A I  კლასის (პროექტით) </t>
  </si>
  <si>
    <t>რკინა-ბეტონის ლენტური საძირკვლის  მოწყობა</t>
  </si>
  <si>
    <t xml:space="preserve"> რკინა-ბეტონის ზეძირკვლის მოწყობა</t>
  </si>
  <si>
    <t>ზეძირკვლის შევსება ბალასტით</t>
  </si>
  <si>
    <t>ბალასტი</t>
  </si>
  <si>
    <t>ბალასტის ტრანსპორტირება</t>
  </si>
  <si>
    <t>ბეტონი ბ250</t>
  </si>
  <si>
    <t>შენობაში  (0,00 ნიშნულზე )  რკინა-ბეტონის მჭიმის მოწყობა სისქით 10სმ</t>
  </si>
  <si>
    <t>ახალი  ორი ჯგუფის შენობის  მოწყობა</t>
  </si>
  <si>
    <t xml:space="preserve">არმატურა დ12 A III    კლასის (პროექტით) </t>
  </si>
  <si>
    <t xml:space="preserve">არმატურა  დ8 A I  კლასის (პროექტით) </t>
  </si>
  <si>
    <t xml:space="preserve">არმატურა დ14 A III   კლასის (პროექტით) </t>
  </si>
  <si>
    <t xml:space="preserve">არმატურა  დ8A I  კლასის (პროექტით) </t>
  </si>
  <si>
    <t>რკინა-ბეტონის სვეტების მოწყობა</t>
  </si>
  <si>
    <t>კედლის წყობა 40X20X20  ბლოკებით ახალ და არსებულ შენობაში</t>
  </si>
  <si>
    <t>კედელი</t>
  </si>
  <si>
    <t>სველ წერტილებში მეტალოპლასმასის   ტიხრების  მოწყობა( 15ცალი*1მ*1.5მ)</t>
  </si>
  <si>
    <t xml:space="preserve">არსებული კარ-ფანჯრის ბლოკების დემონტაჟი, გადარჩევა და დასაწყობება  (სულ52 ცალი ფანჯარა და 30 ცალი კარი) </t>
  </si>
  <si>
    <t>კედლების,ტიხრების   დაშლა</t>
  </si>
  <si>
    <t xml:space="preserve"> შიგა კიბის და აივნის ლითონის მოაჯირის    ანტიკოროზიული დამუშავება და შეღებვა</t>
  </si>
  <si>
    <t xml:space="preserve"> შიგა კიბის და აივნის  ლითონის მოაჯირების დამზადება და მონტაჟი</t>
  </si>
  <si>
    <t xml:space="preserve">                       </t>
  </si>
  <si>
    <t>ცემენტის მჭიმის მოწყობა იატაკებზე 3სმ</t>
  </si>
  <si>
    <t>არსებული სახურავის შეღებვა 2 -ჯერ. მაღალხარისხოვანი ანტიკოროზიული  საღებავით</t>
  </si>
  <si>
    <t xml:space="preserve"> რკინა-ბეტონის  გადახურვის ფილის მოწყობა სისქით 16 სმ</t>
  </si>
  <si>
    <t xml:space="preserve">არმატურა დ12 A III   კლასის (პროექტით) </t>
  </si>
  <si>
    <t xml:space="preserve">არმატურა დ10A  III   კლასის (პროექტით) </t>
  </si>
  <si>
    <t>რულონური ფერადი თუნუქი0.5მმ</t>
  </si>
  <si>
    <t>გლინულას ბადე დ10 აIII ბიჯით 200*200მმ</t>
  </si>
  <si>
    <t>სახურავის მოწყობა ფერადი რულონური თუნუქით</t>
  </si>
  <si>
    <t>სახურავის მოწყობა ფერადი რულონური თუნუქით(1113.7*30%)</t>
  </si>
  <si>
    <t>თუნუქი  0.5მმ</t>
  </si>
  <si>
    <t>სველი წერტილების,სამზარეულოს,   ჭერის მოწყობა პლასტიკატით</t>
  </si>
  <si>
    <t>ბლოკი 40X20X20</t>
  </si>
  <si>
    <t>არმატურა დ8</t>
  </si>
  <si>
    <t>ეზოში არსებული ბეტონის კიბის დემონტაჟი(2ცალი)</t>
  </si>
  <si>
    <t xml:space="preserve">საფუძვლის ფენის მოწყობა დატკეპნით ქვიშა-ხრეშოვანი ნარევითსაძირკვლის ქვეშ და არმირებული ფენის ქვეშ </t>
  </si>
  <si>
    <t>საღებავი ფასადის  წყალმედეგი</t>
  </si>
  <si>
    <t>მეტალოპლასტმასის კარის ბლოკის მოწყობა აქსესუარებით; მეტალოპლასტმასი მაღალხარისხოვანი, თეთრი;საძინებლებისა და სათამაშო ოთახების კარები ნახევრად შემინული(0.9*2.1*40ც,0.7*2.1*10ც;1.5*2.1*8ც)</t>
  </si>
  <si>
    <t>მეტალოპლასტმასის ფანჯრის ბლოკის მოწყობა აქსესუარებით; მეტალოპლასტმასი მაღალხარისხოვანი, თეთრი(არსებული1150.04+11ც*1.2*1.5მ)</t>
  </si>
  <si>
    <t>დღგ</t>
  </si>
  <si>
    <t xml:space="preserve">რეზერვი გაუთვალისწინებელ სამუშაოებზე </t>
  </si>
  <si>
    <t xml:space="preserve">  ხარჯთაღრიცხვა №1/1</t>
  </si>
  <si>
    <t>%</t>
  </si>
  <si>
    <t>დაუშვებელია გაუთვალისეინებელი ხარჯის (3%) ცვლილება</t>
  </si>
  <si>
    <t xml:space="preserve">პრეტენდენტის დასახელება:                                                   ბ.ა.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</si>
</sst>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"/>
    <numFmt numFmtId="196" formatCode="#,##0.0"/>
    <numFmt numFmtId="197" formatCode="0.00000"/>
    <numFmt numFmtId="198" formatCode="#,##0.0000"/>
    <numFmt numFmtId="199" formatCode="_-* #,##0_р_._-;\-* #,##0_р_._-;_-* &quot;-&quot;??_р_._-;_-@_-"/>
    <numFmt numFmtId="200" formatCode="[$-437]yyyy\ &quot;წლის&quot;\ dd\ mm\,\ dddd"/>
    <numFmt numFmtId="201" formatCode="#,##0.00000"/>
    <numFmt numFmtId="202" formatCode="0.00000000"/>
    <numFmt numFmtId="203" formatCode="0.0000000"/>
    <numFmt numFmtId="204" formatCode="0.000000"/>
    <numFmt numFmtId="205" formatCode="_-* #,##0.000_-;\-* #,##0.000_-;_-* &quot;-&quot;??_-;_-@_-"/>
    <numFmt numFmtId="206" formatCode="_-* #,##0.0000_р_._-;\-* #,##0.0000_р_._-;_-* &quot;-&quot;??_р_._-;_-@_-"/>
    <numFmt numFmtId="207" formatCode="0.000000000"/>
  </numFmts>
  <fonts count="51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b/>
      <i/>
      <sz val="10"/>
      <name val="Sylfaen"/>
      <family val="1"/>
    </font>
    <font>
      <b/>
      <i/>
      <u val="single"/>
      <sz val="10"/>
      <name val="Sylfaen"/>
      <family val="1"/>
    </font>
    <font>
      <sz val="9"/>
      <color indexed="8"/>
      <name val="Sylfaen"/>
      <family val="1"/>
    </font>
    <font>
      <b/>
      <u val="single"/>
      <sz val="10"/>
      <name val="Sylfaen"/>
      <family val="1"/>
    </font>
    <font>
      <b/>
      <u val="single"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0" fontId="12" fillId="33" borderId="0" xfId="67" applyFont="1" applyFill="1" applyBorder="1" applyAlignment="1">
      <alignment vertical="top"/>
      <protection/>
    </xf>
    <xf numFmtId="0" fontId="7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2" fontId="4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2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5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4" fontId="5" fillId="33" borderId="16" xfId="0" applyNumberFormat="1" applyFont="1" applyFill="1" applyBorder="1" applyAlignment="1" applyProtection="1">
      <alignment horizontal="center" vertical="center" wrapText="1"/>
      <protection hidden="1"/>
    </xf>
    <xf numFmtId="4" fontId="5" fillId="33" borderId="17" xfId="0" applyNumberFormat="1" applyFont="1" applyFill="1" applyBorder="1" applyAlignment="1" applyProtection="1">
      <alignment horizontal="center" vertical="center" wrapText="1"/>
      <protection hidden="1"/>
    </xf>
    <xf numFmtId="2" fontId="5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 wrapText="1"/>
      <protection hidden="1"/>
    </xf>
    <xf numFmtId="0" fontId="5" fillId="33" borderId="19" xfId="0" applyFont="1" applyFill="1" applyBorder="1" applyAlignment="1" applyProtection="1">
      <alignment horizontal="center" vertical="center" wrapText="1"/>
      <protection hidden="1"/>
    </xf>
    <xf numFmtId="188" fontId="5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1" fontId="5" fillId="33" borderId="18" xfId="0" applyNumberFormat="1" applyFont="1" applyFill="1" applyBorder="1" applyAlignment="1" applyProtection="1">
      <alignment horizontal="center" vertical="center" wrapText="1"/>
      <protection hidden="1"/>
    </xf>
    <xf numFmtId="2" fontId="5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9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16" xfId="0" applyFont="1" applyFill="1" applyBorder="1" applyAlignment="1" applyProtection="1">
      <alignment horizontal="center" vertical="center" wrapText="1"/>
      <protection hidden="1"/>
    </xf>
    <xf numFmtId="2" fontId="9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196" fontId="5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8" xfId="67" applyFont="1" applyFill="1" applyBorder="1" applyAlignment="1" applyProtection="1">
      <alignment horizontal="center"/>
      <protection hidden="1"/>
    </xf>
    <xf numFmtId="49" fontId="9" fillId="33" borderId="19" xfId="67" applyNumberFormat="1" applyFont="1" applyFill="1" applyBorder="1" applyAlignment="1" applyProtection="1">
      <alignment horizontal="center" vertical="top"/>
      <protection hidden="1"/>
    </xf>
    <xf numFmtId="0" fontId="9" fillId="33" borderId="19" xfId="67" applyFont="1" applyFill="1" applyBorder="1" applyAlignment="1" applyProtection="1">
      <alignment horizontal="left" wrapText="1"/>
      <protection hidden="1"/>
    </xf>
    <xf numFmtId="0" fontId="9" fillId="33" borderId="19" xfId="67" applyFont="1" applyFill="1" applyBorder="1" applyAlignment="1" applyProtection="1">
      <alignment horizontal="center" vertical="top"/>
      <protection hidden="1"/>
    </xf>
    <xf numFmtId="0" fontId="9" fillId="33" borderId="18" xfId="67" applyFont="1" applyFill="1" applyBorder="1" applyAlignment="1" applyProtection="1">
      <alignment horizontal="center" vertical="top"/>
      <protection hidden="1"/>
    </xf>
    <xf numFmtId="0" fontId="9" fillId="33" borderId="19" xfId="67" applyFont="1" applyFill="1" applyBorder="1" applyAlignment="1" applyProtection="1">
      <alignment wrapText="1"/>
      <protection hidden="1"/>
    </xf>
    <xf numFmtId="0" fontId="14" fillId="33" borderId="19" xfId="67" applyFont="1" applyFill="1" applyBorder="1" applyAlignment="1" applyProtection="1">
      <alignment horizontal="center" vertical="top"/>
      <protection hidden="1"/>
    </xf>
    <xf numFmtId="188" fontId="9" fillId="33" borderId="19" xfId="67" applyNumberFormat="1" applyFont="1" applyFill="1" applyBorder="1" applyAlignment="1" applyProtection="1">
      <alignment horizontal="center" vertical="top"/>
      <protection hidden="1"/>
    </xf>
    <xf numFmtId="0" fontId="9" fillId="33" borderId="19" xfId="67" applyFont="1" applyFill="1" applyBorder="1" applyAlignment="1" applyProtection="1">
      <alignment horizontal="left" vertical="top" wrapText="1"/>
      <protection hidden="1"/>
    </xf>
    <xf numFmtId="0" fontId="6" fillId="0" borderId="13" xfId="67" applyFont="1" applyBorder="1" applyAlignment="1" applyProtection="1">
      <alignment horizontal="center" vertical="top"/>
      <protection hidden="1"/>
    </xf>
    <xf numFmtId="0" fontId="7" fillId="0" borderId="13" xfId="67" applyFont="1" applyBorder="1" applyAlignment="1" applyProtection="1">
      <alignment horizontal="left" vertical="top" wrapText="1"/>
      <protection hidden="1"/>
    </xf>
    <xf numFmtId="0" fontId="7" fillId="0" borderId="13" xfId="67" applyFont="1" applyBorder="1" applyAlignment="1" applyProtection="1">
      <alignment horizontal="center" vertical="top"/>
      <protection hidden="1"/>
    </xf>
    <xf numFmtId="2" fontId="7" fillId="0" borderId="13" xfId="67" applyNumberFormat="1" applyFont="1" applyBorder="1" applyAlignment="1" applyProtection="1">
      <alignment horizontal="center" vertical="top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19" xfId="67" applyFont="1" applyFill="1" applyBorder="1" applyAlignment="1" applyProtection="1">
      <alignment horizontal="center" vertical="top" wrapText="1"/>
      <protection hidden="1"/>
    </xf>
    <xf numFmtId="188" fontId="9" fillId="33" borderId="19" xfId="67" applyNumberFormat="1" applyFont="1" applyFill="1" applyBorder="1" applyAlignment="1" applyProtection="1">
      <alignment horizontal="center" vertical="top" wrapText="1"/>
      <protection hidden="1"/>
    </xf>
    <xf numFmtId="0" fontId="7" fillId="0" borderId="13" xfId="67" applyFont="1" applyBorder="1" applyAlignment="1" applyProtection="1">
      <alignment horizontal="center" vertical="top" wrapText="1"/>
      <protection hidden="1"/>
    </xf>
    <xf numFmtId="195" fontId="7" fillId="0" borderId="13" xfId="67" applyNumberFormat="1" applyFont="1" applyBorder="1" applyAlignment="1" applyProtection="1">
      <alignment horizontal="center" vertical="top" wrapText="1"/>
      <protection hidden="1"/>
    </xf>
    <xf numFmtId="2" fontId="7" fillId="0" borderId="13" xfId="67" applyNumberFormat="1" applyFont="1" applyBorder="1" applyAlignment="1" applyProtection="1">
      <alignment horizontal="center" vertical="top" wrapText="1"/>
      <protection hidden="1"/>
    </xf>
    <xf numFmtId="188" fontId="7" fillId="0" borderId="13" xfId="67" applyNumberFormat="1" applyFont="1" applyBorder="1" applyAlignment="1" applyProtection="1">
      <alignment horizontal="center" vertical="top" wrapText="1"/>
      <protection hidden="1"/>
    </xf>
    <xf numFmtId="189" fontId="7" fillId="0" borderId="13" xfId="67" applyNumberFormat="1" applyFont="1" applyBorder="1" applyAlignment="1" applyProtection="1">
      <alignment horizontal="center" vertical="top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9" fillId="33" borderId="18" xfId="67" applyNumberFormat="1" applyFont="1" applyFill="1" applyBorder="1" applyAlignment="1" applyProtection="1">
      <alignment horizontal="center" vertical="top"/>
      <protection hidden="1"/>
    </xf>
    <xf numFmtId="2" fontId="9" fillId="33" borderId="19" xfId="67" applyNumberFormat="1" applyFont="1" applyFill="1" applyBorder="1" applyAlignment="1" applyProtection="1">
      <alignment horizontal="center" vertical="top" wrapText="1"/>
      <protection hidden="1"/>
    </xf>
    <xf numFmtId="0" fontId="8" fillId="33" borderId="18" xfId="67" applyFont="1" applyFill="1" applyBorder="1" applyAlignment="1" applyProtection="1">
      <alignment horizontal="center" vertical="top"/>
      <protection hidden="1"/>
    </xf>
    <xf numFmtId="0" fontId="6" fillId="0" borderId="11" xfId="67" applyFont="1" applyBorder="1" applyAlignment="1" applyProtection="1">
      <alignment horizontal="center" vertical="top"/>
      <protection hidden="1"/>
    </xf>
    <xf numFmtId="0" fontId="7" fillId="0" borderId="11" xfId="67" applyFont="1" applyBorder="1" applyAlignment="1" applyProtection="1">
      <alignment horizontal="left" vertical="top" wrapText="1"/>
      <protection hidden="1"/>
    </xf>
    <xf numFmtId="0" fontId="7" fillId="0" borderId="11" xfId="67" applyFont="1" applyBorder="1" applyAlignment="1" applyProtection="1">
      <alignment horizontal="center" vertical="top" wrapText="1"/>
      <protection hidden="1"/>
    </xf>
    <xf numFmtId="188" fontId="7" fillId="0" borderId="11" xfId="67" applyNumberFormat="1" applyFont="1" applyBorder="1" applyAlignment="1" applyProtection="1">
      <alignment horizontal="center" vertical="top" wrapText="1"/>
      <protection hidden="1"/>
    </xf>
    <xf numFmtId="189" fontId="9" fillId="33" borderId="19" xfId="67" applyNumberFormat="1" applyFont="1" applyFill="1" applyBorder="1" applyAlignment="1" applyProtection="1">
      <alignment horizontal="center" vertical="top" wrapText="1"/>
      <protection hidden="1"/>
    </xf>
    <xf numFmtId="49" fontId="9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9" fillId="33" borderId="19" xfId="0" applyFont="1" applyFill="1" applyBorder="1" applyAlignment="1" applyProtection="1">
      <alignment horizontal="left" vertical="top" wrapText="1"/>
      <protection hidden="1"/>
    </xf>
    <xf numFmtId="0" fontId="9" fillId="33" borderId="19" xfId="0" applyFont="1" applyFill="1" applyBorder="1" applyAlignment="1" applyProtection="1">
      <alignment horizontal="center" vertical="top"/>
      <protection hidden="1"/>
    </xf>
    <xf numFmtId="0" fontId="8" fillId="33" borderId="19" xfId="67" applyFont="1" applyFill="1" applyBorder="1" applyAlignment="1" applyProtection="1">
      <alignment horizontal="center" vertical="top" wrapText="1"/>
      <protection hidden="1"/>
    </xf>
    <xf numFmtId="188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0" applyNumberFormat="1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49" fontId="9" fillId="33" borderId="19" xfId="0" applyNumberFormat="1" applyFont="1" applyFill="1" applyBorder="1" applyAlignment="1" applyProtection="1">
      <alignment horizontal="center" vertical="top" wrapText="1"/>
      <protection hidden="1"/>
    </xf>
    <xf numFmtId="0" fontId="9" fillId="33" borderId="19" xfId="0" applyFont="1" applyFill="1" applyBorder="1" applyAlignment="1" applyProtection="1">
      <alignment vertical="top" wrapText="1"/>
      <protection hidden="1"/>
    </xf>
    <xf numFmtId="49" fontId="6" fillId="0" borderId="13" xfId="0" applyNumberFormat="1" applyFont="1" applyBorder="1" applyAlignment="1" applyProtection="1">
      <alignment horizontal="center" vertical="top"/>
      <protection hidden="1"/>
    </xf>
    <xf numFmtId="2" fontId="7" fillId="0" borderId="13" xfId="0" applyNumberFormat="1" applyFont="1" applyBorder="1" applyAlignment="1" applyProtection="1">
      <alignment horizontal="center" vertical="top"/>
      <protection hidden="1"/>
    </xf>
    <xf numFmtId="188" fontId="7" fillId="0" borderId="13" xfId="0" applyNumberFormat="1" applyFont="1" applyBorder="1" applyAlignment="1" applyProtection="1">
      <alignment horizontal="center" vertical="top"/>
      <protection hidden="1"/>
    </xf>
    <xf numFmtId="49" fontId="9" fillId="33" borderId="19" xfId="0" applyNumberFormat="1" applyFont="1" applyFill="1" applyBorder="1" applyAlignment="1" applyProtection="1">
      <alignment horizontal="center" vertical="top"/>
      <protection hidden="1"/>
    </xf>
    <xf numFmtId="49" fontId="6" fillId="0" borderId="11" xfId="0" applyNumberFormat="1" applyFont="1" applyBorder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vertical="top" wrapText="1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189" fontId="7" fillId="0" borderId="11" xfId="67" applyNumberFormat="1" applyFont="1" applyBorder="1" applyAlignment="1" applyProtection="1">
      <alignment horizontal="center" vertical="top" wrapText="1"/>
      <protection hidden="1"/>
    </xf>
    <xf numFmtId="0" fontId="5" fillId="0" borderId="15" xfId="0" applyFont="1" applyFill="1" applyBorder="1" applyAlignment="1" applyProtection="1">
      <alignment horizontal="center" wrapText="1"/>
      <protection hidden="1"/>
    </xf>
    <xf numFmtId="49" fontId="6" fillId="0" borderId="17" xfId="0" applyNumberFormat="1" applyFont="1" applyBorder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center" wrapText="1"/>
      <protection hidden="1"/>
    </xf>
    <xf numFmtId="0" fontId="7" fillId="0" borderId="17" xfId="0" applyFont="1" applyBorder="1" applyAlignment="1" applyProtection="1">
      <alignment horizontal="center"/>
      <protection hidden="1"/>
    </xf>
    <xf numFmtId="189" fontId="7" fillId="0" borderId="17" xfId="67" applyNumberFormat="1" applyFont="1" applyBorder="1" applyAlignment="1" applyProtection="1">
      <alignment horizontal="center" wrapText="1"/>
      <protection hidden="1"/>
    </xf>
    <xf numFmtId="1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4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20" xfId="67" applyNumberFormat="1" applyFont="1" applyFill="1" applyBorder="1" applyAlignment="1" applyProtection="1">
      <alignment horizontal="center" vertical="top"/>
      <protection hidden="1"/>
    </xf>
    <xf numFmtId="0" fontId="5" fillId="33" borderId="19" xfId="67" applyFont="1" applyFill="1" applyBorder="1" applyAlignment="1" applyProtection="1">
      <alignment horizontal="left" vertical="top" wrapText="1"/>
      <protection hidden="1"/>
    </xf>
    <xf numFmtId="0" fontId="7" fillId="33" borderId="19" xfId="67" applyFont="1" applyFill="1" applyBorder="1" applyAlignment="1" applyProtection="1">
      <alignment horizontal="center" vertical="top" wrapText="1"/>
      <protection hidden="1"/>
    </xf>
    <xf numFmtId="49" fontId="6" fillId="0" borderId="13" xfId="67" applyNumberFormat="1" applyFont="1" applyBorder="1" applyAlignment="1" applyProtection="1">
      <alignment horizontal="center" vertical="top"/>
      <protection hidden="1"/>
    </xf>
    <xf numFmtId="0" fontId="7" fillId="0" borderId="13" xfId="67" applyFont="1" applyBorder="1" applyAlignment="1" applyProtection="1">
      <alignment wrapText="1"/>
      <protection hidden="1"/>
    </xf>
    <xf numFmtId="49" fontId="6" fillId="33" borderId="20" xfId="67" applyNumberFormat="1" applyFont="1" applyFill="1" applyBorder="1" applyAlignment="1" applyProtection="1">
      <alignment horizontal="center" vertical="top"/>
      <protection hidden="1"/>
    </xf>
    <xf numFmtId="1" fontId="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4" fontId="5" fillId="0" borderId="22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25" xfId="67" applyNumberFormat="1" applyFont="1" applyFill="1" applyBorder="1" applyAlignment="1" applyProtection="1">
      <alignment horizontal="center" vertical="top"/>
      <protection hidden="1"/>
    </xf>
    <xf numFmtId="0" fontId="5" fillId="34" borderId="25" xfId="67" applyFont="1" applyFill="1" applyBorder="1" applyAlignment="1" applyProtection="1">
      <alignment horizontal="left" vertical="top" wrapText="1"/>
      <protection hidden="1"/>
    </xf>
    <xf numFmtId="0" fontId="4" fillId="34" borderId="25" xfId="67" applyFont="1" applyFill="1" applyBorder="1" applyAlignment="1" applyProtection="1">
      <alignment horizontal="center" vertical="top" wrapText="1"/>
      <protection hidden="1"/>
    </xf>
    <xf numFmtId="0" fontId="7" fillId="34" borderId="25" xfId="67" applyFont="1" applyFill="1" applyBorder="1" applyAlignment="1" applyProtection="1">
      <alignment horizontal="center" vertical="top" wrapText="1"/>
      <protection hidden="1"/>
    </xf>
    <xf numFmtId="0" fontId="9" fillId="34" borderId="25" xfId="67" applyFont="1" applyFill="1" applyBorder="1" applyAlignment="1" applyProtection="1">
      <alignment horizontal="center" vertical="top" wrapText="1"/>
      <protection hidden="1"/>
    </xf>
    <xf numFmtId="0" fontId="7" fillId="33" borderId="20" xfId="67" applyFont="1" applyFill="1" applyBorder="1" applyAlignment="1" applyProtection="1">
      <alignment horizontal="center" vertical="top"/>
      <protection hidden="1"/>
    </xf>
    <xf numFmtId="188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95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8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196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33" borderId="19" xfId="67" applyFont="1" applyFill="1" applyBorder="1" applyAlignment="1" applyProtection="1">
      <alignment horizontal="center" vertical="top" wrapText="1"/>
      <protection hidden="1"/>
    </xf>
    <xf numFmtId="1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2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5" fillId="33" borderId="27" xfId="0" applyNumberFormat="1" applyFont="1" applyFill="1" applyBorder="1" applyAlignment="1" applyProtection="1">
      <alignment horizontal="center" vertical="center" wrapText="1"/>
      <protection hidden="1"/>
    </xf>
    <xf numFmtId="4" fontId="4" fillId="33" borderId="17" xfId="0" applyNumberFormat="1" applyFont="1" applyFill="1" applyBorder="1" applyAlignment="1" applyProtection="1">
      <alignment horizontal="center" vertical="center" wrapText="1"/>
      <protection hidden="1"/>
    </xf>
    <xf numFmtId="188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95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6" fillId="33" borderId="17" xfId="67" applyFont="1" applyFill="1" applyBorder="1" applyAlignment="1" applyProtection="1">
      <alignment horizontal="center" vertical="top"/>
      <protection hidden="1"/>
    </xf>
    <xf numFmtId="0" fontId="5" fillId="33" borderId="16" xfId="67" applyFont="1" applyFill="1" applyBorder="1" applyAlignment="1" applyProtection="1">
      <alignment horizontal="left" vertical="top" wrapText="1"/>
      <protection hidden="1"/>
    </xf>
    <xf numFmtId="0" fontId="5" fillId="33" borderId="20" xfId="67" applyFont="1" applyFill="1" applyBorder="1" applyAlignment="1" applyProtection="1">
      <alignment horizontal="center" vertical="top" wrapText="1"/>
      <protection hidden="1"/>
    </xf>
    <xf numFmtId="189" fontId="7" fillId="33" borderId="19" xfId="67" applyNumberFormat="1" applyFont="1" applyFill="1" applyBorder="1" applyAlignment="1" applyProtection="1">
      <alignment horizontal="center" vertical="top" wrapText="1"/>
      <protection hidden="1"/>
    </xf>
    <xf numFmtId="0" fontId="4" fillId="0" borderId="13" xfId="67" applyFont="1" applyBorder="1" applyAlignment="1" applyProtection="1">
      <alignment horizontal="center" vertical="top"/>
      <protection hidden="1"/>
    </xf>
    <xf numFmtId="0" fontId="4" fillId="33" borderId="20" xfId="67" applyFont="1" applyFill="1" applyBorder="1" applyAlignment="1" applyProtection="1">
      <alignment horizontal="center" vertical="top"/>
      <protection hidden="1"/>
    </xf>
    <xf numFmtId="2" fontId="7" fillId="33" borderId="19" xfId="67" applyNumberFormat="1" applyFont="1" applyFill="1" applyBorder="1" applyAlignment="1" applyProtection="1">
      <alignment horizontal="center" vertical="top" wrapText="1"/>
      <protection hidden="1"/>
    </xf>
    <xf numFmtId="3" fontId="5" fillId="33" borderId="17" xfId="0" applyNumberFormat="1" applyFont="1" applyFill="1" applyBorder="1" applyAlignment="1" applyProtection="1">
      <alignment horizontal="center" vertical="center" wrapText="1"/>
      <protection hidden="1"/>
    </xf>
    <xf numFmtId="1" fontId="5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5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5" fillId="33" borderId="19" xfId="0" applyFont="1" applyFill="1" applyBorder="1" applyAlignment="1" applyProtection="1">
      <alignment vertical="top" wrapText="1"/>
      <protection hidden="1"/>
    </xf>
    <xf numFmtId="0" fontId="5" fillId="33" borderId="19" xfId="0" applyFont="1" applyFill="1" applyBorder="1" applyAlignment="1" applyProtection="1">
      <alignment horizontal="center" vertical="top"/>
      <protection hidden="1"/>
    </xf>
    <xf numFmtId="0" fontId="5" fillId="33" borderId="26" xfId="67" applyFont="1" applyFill="1" applyBorder="1" applyAlignment="1" applyProtection="1">
      <alignment horizontal="center" vertical="top" wrapText="1"/>
      <protection hidden="1"/>
    </xf>
    <xf numFmtId="1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5" xfId="64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66" applyFont="1" applyFill="1" applyBorder="1" applyAlignment="1" applyProtection="1">
      <alignment horizontal="center" vertical="center" wrapText="1"/>
      <protection hidden="1"/>
    </xf>
    <xf numFmtId="2" fontId="5" fillId="0" borderId="19" xfId="66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66" applyFont="1" applyFill="1" applyBorder="1" applyAlignment="1" applyProtection="1">
      <alignment horizontal="center" vertical="center" wrapText="1"/>
      <protection hidden="1"/>
    </xf>
    <xf numFmtId="14" fontId="4" fillId="0" borderId="13" xfId="66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66" applyFont="1" applyFill="1" applyBorder="1" applyAlignment="1" applyProtection="1">
      <alignment horizontal="left" vertical="center" wrapText="1"/>
      <protection hidden="1"/>
    </xf>
    <xf numFmtId="2" fontId="4" fillId="0" borderId="13" xfId="66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66" applyFont="1" applyFill="1" applyBorder="1" applyAlignment="1" applyProtection="1">
      <alignment horizontal="center" vertical="center" wrapText="1"/>
      <protection hidden="1"/>
    </xf>
    <xf numFmtId="14" fontId="4" fillId="0" borderId="11" xfId="66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66" applyFont="1" applyFill="1" applyBorder="1" applyAlignment="1" applyProtection="1">
      <alignment horizontal="left" vertical="center" wrapText="1"/>
      <protection hidden="1"/>
    </xf>
    <xf numFmtId="2" fontId="4" fillId="0" borderId="11" xfId="66" applyNumberFormat="1" applyFont="1" applyFill="1" applyBorder="1" applyAlignment="1" applyProtection="1">
      <alignment horizontal="center" vertical="center" wrapText="1"/>
      <protection hidden="1"/>
    </xf>
    <xf numFmtId="14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9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19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2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9" xfId="67" applyFont="1" applyFill="1" applyBorder="1" applyAlignment="1" applyProtection="1">
      <alignment horizontal="center" vertical="top"/>
      <protection locked="0"/>
    </xf>
    <xf numFmtId="2" fontId="9" fillId="33" borderId="26" xfId="67" applyNumberFormat="1" applyFont="1" applyFill="1" applyBorder="1" applyAlignment="1" applyProtection="1">
      <alignment horizontal="center" vertical="top"/>
      <protection locked="0"/>
    </xf>
    <xf numFmtId="188" fontId="14" fillId="33" borderId="19" xfId="67" applyNumberFormat="1" applyFont="1" applyFill="1" applyBorder="1" applyAlignment="1" applyProtection="1">
      <alignment horizontal="center" vertical="top"/>
      <protection locked="0"/>
    </xf>
    <xf numFmtId="188" fontId="9" fillId="33" borderId="19" xfId="67" applyNumberFormat="1" applyFont="1" applyFill="1" applyBorder="1" applyAlignment="1" applyProtection="1">
      <alignment horizontal="center" vertical="top"/>
      <protection locked="0"/>
    </xf>
    <xf numFmtId="188" fontId="7" fillId="0" borderId="13" xfId="67" applyNumberFormat="1" applyFont="1" applyBorder="1" applyAlignment="1" applyProtection="1">
      <alignment horizontal="center" vertical="top"/>
      <protection locked="0"/>
    </xf>
    <xf numFmtId="2" fontId="7" fillId="35" borderId="13" xfId="67" applyNumberFormat="1" applyFont="1" applyFill="1" applyBorder="1" applyAlignment="1" applyProtection="1">
      <alignment horizontal="center" vertical="top"/>
      <protection locked="0"/>
    </xf>
    <xf numFmtId="188" fontId="9" fillId="33" borderId="19" xfId="67" applyNumberFormat="1" applyFont="1" applyFill="1" applyBorder="1" applyAlignment="1" applyProtection="1">
      <alignment horizontal="center" vertical="top" wrapText="1"/>
      <protection locked="0"/>
    </xf>
    <xf numFmtId="188" fontId="7" fillId="0" borderId="13" xfId="67" applyNumberFormat="1" applyFont="1" applyBorder="1" applyAlignment="1" applyProtection="1">
      <alignment horizontal="center" vertical="top" wrapText="1"/>
      <protection locked="0"/>
    </xf>
    <xf numFmtId="2" fontId="7" fillId="35" borderId="13" xfId="67" applyNumberFormat="1" applyFont="1" applyFill="1" applyBorder="1" applyAlignment="1" applyProtection="1">
      <alignment horizontal="center" vertical="top" wrapText="1"/>
      <protection locked="0"/>
    </xf>
    <xf numFmtId="188" fontId="7" fillId="0" borderId="11" xfId="67" applyNumberFormat="1" applyFont="1" applyBorder="1" applyAlignment="1" applyProtection="1">
      <alignment horizontal="center" vertical="top" wrapText="1"/>
      <protection locked="0"/>
    </xf>
    <xf numFmtId="2" fontId="7" fillId="35" borderId="11" xfId="67" applyNumberFormat="1" applyFont="1" applyFill="1" applyBorder="1" applyAlignment="1" applyProtection="1">
      <alignment horizontal="center" vertical="top"/>
      <protection locked="0"/>
    </xf>
    <xf numFmtId="0" fontId="8" fillId="33" borderId="19" xfId="67" applyFont="1" applyFill="1" applyBorder="1" applyAlignment="1" applyProtection="1">
      <alignment horizontal="center" vertical="top" wrapText="1"/>
      <protection locked="0"/>
    </xf>
    <xf numFmtId="0" fontId="7" fillId="0" borderId="13" xfId="67" applyFont="1" applyBorder="1" applyAlignment="1" applyProtection="1">
      <alignment horizontal="center" vertical="top" wrapText="1"/>
      <protection locked="0"/>
    </xf>
    <xf numFmtId="2" fontId="7" fillId="0" borderId="13" xfId="67" applyNumberFormat="1" applyFont="1" applyBorder="1" applyAlignment="1" applyProtection="1">
      <alignment horizontal="center" vertical="top" wrapText="1"/>
      <protection locked="0"/>
    </xf>
    <xf numFmtId="188" fontId="7" fillId="0" borderId="17" xfId="67" applyNumberFormat="1" applyFont="1" applyBorder="1" applyAlignment="1" applyProtection="1">
      <alignment horizontal="center" wrapText="1"/>
      <protection locked="0"/>
    </xf>
    <xf numFmtId="2" fontId="7" fillId="35" borderId="28" xfId="67" applyNumberFormat="1" applyFont="1" applyFill="1" applyBorder="1" applyAlignment="1" applyProtection="1">
      <alignment horizontal="center"/>
      <protection locked="0"/>
    </xf>
    <xf numFmtId="4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9" xfId="67" applyFont="1" applyFill="1" applyBorder="1" applyAlignment="1" applyProtection="1">
      <alignment horizontal="center" vertical="top"/>
      <protection locked="0"/>
    </xf>
    <xf numFmtId="2" fontId="9" fillId="33" borderId="19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3" xfId="67" applyFont="1" applyBorder="1" applyAlignment="1" applyProtection="1">
      <alignment horizontal="center" vertical="top"/>
      <protection locked="0"/>
    </xf>
    <xf numFmtId="188" fontId="7" fillId="33" borderId="19" xfId="67" applyNumberFormat="1" applyFont="1" applyFill="1" applyBorder="1" applyAlignment="1" applyProtection="1">
      <alignment horizontal="center" vertical="top"/>
      <protection locked="0"/>
    </xf>
    <xf numFmtId="4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88" fontId="7" fillId="34" borderId="25" xfId="67" applyNumberFormat="1" applyFont="1" applyFill="1" applyBorder="1" applyAlignment="1" applyProtection="1">
      <alignment horizontal="center" vertical="top" wrapText="1"/>
      <protection locked="0"/>
    </xf>
    <xf numFmtId="2" fontId="9" fillId="34" borderId="25" xfId="67" applyNumberFormat="1" applyFont="1" applyFill="1" applyBorder="1" applyAlignment="1" applyProtection="1">
      <alignment horizontal="center" vertical="top" wrapText="1"/>
      <protection locked="0"/>
    </xf>
    <xf numFmtId="2" fontId="9" fillId="33" borderId="26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2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6" xfId="67" applyNumberFormat="1" applyFont="1" applyFill="1" applyBorder="1" applyAlignment="1" applyProtection="1">
      <alignment horizontal="center" vertical="top" wrapText="1"/>
      <protection locked="0"/>
    </xf>
    <xf numFmtId="4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188" fontId="4" fillId="33" borderId="20" xfId="67" applyNumberFormat="1" applyFont="1" applyFill="1" applyBorder="1" applyAlignment="1" applyProtection="1">
      <alignment horizontal="center" vertical="top" wrapText="1"/>
      <protection locked="0"/>
    </xf>
    <xf numFmtId="188" fontId="5" fillId="33" borderId="19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9" xfId="66" applyFont="1" applyFill="1" applyBorder="1" applyAlignment="1" applyProtection="1">
      <alignment horizontal="center" vertical="center" wrapText="1"/>
      <protection locked="0"/>
    </xf>
    <xf numFmtId="2" fontId="5" fillId="0" borderId="26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66" applyFont="1" applyFill="1" applyBorder="1" applyAlignment="1" applyProtection="1">
      <alignment horizontal="center" vertical="center" wrapText="1"/>
      <protection locked="0"/>
    </xf>
    <xf numFmtId="2" fontId="4" fillId="0" borderId="13" xfId="65" applyNumberFormat="1" applyFont="1" applyFill="1" applyBorder="1" applyAlignment="1" applyProtection="1">
      <alignment horizontal="center" vertical="center" wrapText="1"/>
      <protection locked="0"/>
    </xf>
    <xf numFmtId="188" fontId="4" fillId="0" borderId="11" xfId="66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65" applyNumberFormat="1" applyFont="1" applyFill="1" applyBorder="1" applyAlignment="1" applyProtection="1">
      <alignment horizontal="center" vertical="center" wrapText="1"/>
      <protection locked="0"/>
    </xf>
    <xf numFmtId="188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1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188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88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188" fontId="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188" fontId="13" fillId="0" borderId="21" xfId="0" applyNumberFormat="1" applyFont="1" applyFill="1" applyBorder="1" applyAlignment="1" applyProtection="1">
      <alignment horizontal="center" vertical="center" wrapText="1"/>
      <protection hidden="1"/>
    </xf>
    <xf numFmtId="188" fontId="13" fillId="0" borderId="23" xfId="0" applyNumberFormat="1" applyFont="1" applyFill="1" applyBorder="1" applyAlignment="1" applyProtection="1">
      <alignment horizontal="center" vertical="center" wrapText="1"/>
      <protection hidden="1"/>
    </xf>
    <xf numFmtId="188" fontId="13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8" xfId="0" applyFont="1" applyFill="1" applyBorder="1" applyAlignment="1" applyProtection="1">
      <alignment horizontal="center" vertical="center" wrapText="1"/>
      <protection hidden="1"/>
    </xf>
    <xf numFmtId="188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188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188" fontId="11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22-BARI" xfId="64"/>
    <cellStyle name="Обычный_eras 50-52" xfId="65"/>
    <cellStyle name="Обычный_ruruas 9" xfId="66"/>
    <cellStyle name="Обычный_Лист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SheetLayoutView="100" zoomScalePageLayoutView="0" workbookViewId="0" topLeftCell="A138">
      <selection activeCell="G70" sqref="G70"/>
    </sheetView>
  </sheetViews>
  <sheetFormatPr defaultColWidth="9.140625" defaultRowHeight="12.75"/>
  <cols>
    <col min="1" max="1" width="6.7109375" style="2" customWidth="1"/>
    <col min="2" max="2" width="11.00390625" style="2" customWidth="1"/>
    <col min="3" max="3" width="50.00390625" style="2" customWidth="1"/>
    <col min="4" max="4" width="8.8515625" style="2" customWidth="1"/>
    <col min="5" max="5" width="7.7109375" style="2" customWidth="1"/>
    <col min="6" max="6" width="9.421875" style="2" customWidth="1"/>
    <col min="7" max="7" width="7.7109375" style="2" customWidth="1"/>
    <col min="8" max="8" width="12.421875" style="5" customWidth="1"/>
    <col min="9" max="10" width="9.140625" style="1" customWidth="1"/>
    <col min="11" max="11" width="11.140625" style="1" customWidth="1"/>
    <col min="12" max="16384" width="9.140625" style="1" customWidth="1"/>
  </cols>
  <sheetData>
    <row r="1" spans="1:8" ht="26.25" customHeight="1">
      <c r="A1" s="240" t="s">
        <v>148</v>
      </c>
      <c r="B1" s="240"/>
      <c r="C1" s="240"/>
      <c r="D1" s="240"/>
      <c r="E1" s="240"/>
      <c r="F1" s="240"/>
      <c r="G1" s="240"/>
      <c r="H1" s="240"/>
    </row>
    <row r="2" spans="1:8" ht="45" customHeight="1">
      <c r="A2" s="241" t="s">
        <v>98</v>
      </c>
      <c r="B2" s="241"/>
      <c r="C2" s="241"/>
      <c r="D2" s="241"/>
      <c r="E2" s="241"/>
      <c r="F2" s="241"/>
      <c r="G2" s="241"/>
      <c r="H2" s="241"/>
    </row>
    <row r="3" spans="1:8" ht="15" customHeight="1">
      <c r="A3" s="248"/>
      <c r="B3" s="248"/>
      <c r="C3" s="248"/>
      <c r="D3" s="8"/>
      <c r="E3" s="8"/>
      <c r="F3" s="8"/>
      <c r="G3" s="8"/>
      <c r="H3" s="9"/>
    </row>
    <row r="4" spans="1:8" ht="40.5" customHeight="1">
      <c r="A4" s="244" t="s">
        <v>8</v>
      </c>
      <c r="B4" s="242" t="s">
        <v>12</v>
      </c>
      <c r="C4" s="244" t="s">
        <v>13</v>
      </c>
      <c r="D4" s="242" t="s">
        <v>10</v>
      </c>
      <c r="E4" s="246" t="s">
        <v>14</v>
      </c>
      <c r="F4" s="247"/>
      <c r="G4" s="246" t="s">
        <v>15</v>
      </c>
      <c r="H4" s="247"/>
    </row>
    <row r="5" spans="1:8" ht="94.5" customHeight="1">
      <c r="A5" s="245"/>
      <c r="B5" s="243"/>
      <c r="C5" s="245"/>
      <c r="D5" s="243"/>
      <c r="E5" s="11" t="s">
        <v>16</v>
      </c>
      <c r="F5" s="11" t="s">
        <v>17</v>
      </c>
      <c r="G5" s="11" t="s">
        <v>16</v>
      </c>
      <c r="H5" s="13" t="s">
        <v>11</v>
      </c>
    </row>
    <row r="6" spans="1:8" ht="14.25" customHeight="1" thickBot="1">
      <c r="A6" s="14">
        <v>1</v>
      </c>
      <c r="B6" s="14">
        <v>2</v>
      </c>
      <c r="C6" s="14">
        <v>3</v>
      </c>
      <c r="D6" s="10">
        <v>4</v>
      </c>
      <c r="E6" s="10">
        <v>5</v>
      </c>
      <c r="F6" s="10">
        <v>6</v>
      </c>
      <c r="G6" s="10">
        <v>7</v>
      </c>
      <c r="H6" s="15">
        <v>8</v>
      </c>
    </row>
    <row r="7" spans="1:8" ht="22.5" customHeight="1" thickBot="1">
      <c r="A7" s="253" t="s">
        <v>57</v>
      </c>
      <c r="B7" s="254"/>
      <c r="C7" s="254"/>
      <c r="D7" s="254"/>
      <c r="E7" s="254"/>
      <c r="F7" s="254"/>
      <c r="G7" s="254"/>
      <c r="H7" s="255"/>
    </row>
    <row r="8" spans="1:8" ht="59.25" customHeight="1" thickBot="1">
      <c r="A8" s="16">
        <v>1</v>
      </c>
      <c r="B8" s="17"/>
      <c r="C8" s="18" t="s">
        <v>123</v>
      </c>
      <c r="D8" s="19" t="s">
        <v>1</v>
      </c>
      <c r="E8" s="169"/>
      <c r="F8" s="19">
        <v>200</v>
      </c>
      <c r="G8" s="169"/>
      <c r="H8" s="176"/>
    </row>
    <row r="9" spans="1:8" ht="33" customHeight="1" thickBot="1">
      <c r="A9" s="22">
        <v>2</v>
      </c>
      <c r="B9" s="23"/>
      <c r="C9" s="23" t="s">
        <v>18</v>
      </c>
      <c r="D9" s="23" t="s">
        <v>1</v>
      </c>
      <c r="E9" s="170"/>
      <c r="F9" s="24">
        <v>1100</v>
      </c>
      <c r="G9" s="170"/>
      <c r="H9" s="177"/>
    </row>
    <row r="10" spans="1:8" ht="14.25" customHeight="1" hidden="1" thickBot="1">
      <c r="A10" s="25"/>
      <c r="B10" s="10"/>
      <c r="C10" s="25"/>
      <c r="D10" s="25"/>
      <c r="E10" s="171"/>
      <c r="F10" s="26"/>
      <c r="G10" s="178"/>
      <c r="H10" s="178"/>
    </row>
    <row r="11" spans="1:8" ht="39.75" customHeight="1" thickBot="1">
      <c r="A11" s="16">
        <f>A9+1</f>
        <v>3</v>
      </c>
      <c r="B11" s="23"/>
      <c r="C11" s="17" t="s">
        <v>19</v>
      </c>
      <c r="D11" s="17" t="s">
        <v>1</v>
      </c>
      <c r="E11" s="172"/>
      <c r="F11" s="21">
        <v>65</v>
      </c>
      <c r="G11" s="179"/>
      <c r="H11" s="176"/>
    </row>
    <row r="12" spans="1:8" ht="33" customHeight="1" thickBot="1">
      <c r="A12" s="28">
        <f>A11+1</f>
        <v>4</v>
      </c>
      <c r="B12" s="23"/>
      <c r="C12" s="23" t="s">
        <v>124</v>
      </c>
      <c r="D12" s="23" t="s">
        <v>4</v>
      </c>
      <c r="E12" s="170"/>
      <c r="F12" s="29">
        <v>3.5</v>
      </c>
      <c r="G12" s="170"/>
      <c r="H12" s="177"/>
    </row>
    <row r="13" spans="1:8" ht="35.25" customHeight="1" thickBot="1">
      <c r="A13" s="30">
        <f>A12+1</f>
        <v>5</v>
      </c>
      <c r="B13" s="31"/>
      <c r="C13" s="32" t="s">
        <v>99</v>
      </c>
      <c r="D13" s="32" t="s">
        <v>1</v>
      </c>
      <c r="E13" s="173"/>
      <c r="F13" s="33">
        <v>189</v>
      </c>
      <c r="G13" s="180"/>
      <c r="H13" s="181"/>
    </row>
    <row r="14" spans="1:8" ht="33.75" customHeight="1" thickBot="1">
      <c r="A14" s="16">
        <v>6</v>
      </c>
      <c r="B14" s="23"/>
      <c r="C14" s="17" t="s">
        <v>19</v>
      </c>
      <c r="D14" s="17" t="s">
        <v>1</v>
      </c>
      <c r="E14" s="174"/>
      <c r="F14" s="21">
        <v>65</v>
      </c>
      <c r="G14" s="179"/>
      <c r="H14" s="176"/>
    </row>
    <row r="15" spans="1:8" ht="42" customHeight="1" thickBot="1">
      <c r="A15" s="34">
        <v>7</v>
      </c>
      <c r="B15" s="17"/>
      <c r="C15" s="18" t="s">
        <v>59</v>
      </c>
      <c r="D15" s="19" t="s">
        <v>1</v>
      </c>
      <c r="E15" s="169"/>
      <c r="F15" s="35">
        <v>1650</v>
      </c>
      <c r="G15" s="169"/>
      <c r="H15" s="176"/>
    </row>
    <row r="16" spans="1:8" ht="30" customHeight="1" thickBot="1">
      <c r="A16" s="28"/>
      <c r="B16" s="23"/>
      <c r="C16" s="23" t="s">
        <v>141</v>
      </c>
      <c r="D16" s="23" t="s">
        <v>4</v>
      </c>
      <c r="E16" s="170"/>
      <c r="F16" s="29">
        <v>6</v>
      </c>
      <c r="G16" s="170"/>
      <c r="H16" s="177"/>
    </row>
    <row r="17" spans="1:8" ht="39.75" customHeight="1" thickBot="1">
      <c r="A17" s="34">
        <v>9</v>
      </c>
      <c r="B17" s="17"/>
      <c r="C17" s="18" t="s">
        <v>53</v>
      </c>
      <c r="D17" s="17" t="s">
        <v>4</v>
      </c>
      <c r="E17" s="169"/>
      <c r="F17" s="19">
        <v>15</v>
      </c>
      <c r="G17" s="169"/>
      <c r="H17" s="176"/>
    </row>
    <row r="18" spans="1:8" ht="45.75" customHeight="1" thickBot="1">
      <c r="A18" s="17">
        <f>A17+1</f>
        <v>10</v>
      </c>
      <c r="B18" s="17"/>
      <c r="C18" s="17" t="s">
        <v>62</v>
      </c>
      <c r="D18" s="17" t="s">
        <v>54</v>
      </c>
      <c r="E18" s="175">
        <v>1.65</v>
      </c>
      <c r="F18" s="19">
        <f>F17*E18</f>
        <v>24.75</v>
      </c>
      <c r="G18" s="175"/>
      <c r="H18" s="176"/>
    </row>
    <row r="19" spans="1:8" ht="28.5" customHeight="1" thickBot="1">
      <c r="A19" s="268" t="s">
        <v>114</v>
      </c>
      <c r="B19" s="269"/>
      <c r="C19" s="269"/>
      <c r="D19" s="269"/>
      <c r="E19" s="269"/>
      <c r="F19" s="269"/>
      <c r="G19" s="269"/>
      <c r="H19" s="270"/>
    </row>
    <row r="20" spans="1:8" ht="34.5" customHeight="1" thickBot="1">
      <c r="A20" s="36">
        <v>1</v>
      </c>
      <c r="B20" s="37"/>
      <c r="C20" s="38" t="s">
        <v>100</v>
      </c>
      <c r="D20" s="39" t="s">
        <v>101</v>
      </c>
      <c r="E20" s="39"/>
      <c r="F20" s="39">
        <v>0.0685</v>
      </c>
      <c r="G20" s="182"/>
      <c r="H20" s="183"/>
    </row>
    <row r="21" spans="1:8" ht="21" customHeight="1" thickBot="1">
      <c r="A21" s="40">
        <v>2</v>
      </c>
      <c r="B21" s="39"/>
      <c r="C21" s="41" t="s">
        <v>102</v>
      </c>
      <c r="D21" s="39" t="s">
        <v>87</v>
      </c>
      <c r="E21" s="42"/>
      <c r="F21" s="43">
        <v>4.79</v>
      </c>
      <c r="G21" s="184"/>
      <c r="H21" s="183"/>
    </row>
    <row r="22" spans="1:8" ht="21" customHeight="1" thickBot="1">
      <c r="A22" s="40">
        <v>3</v>
      </c>
      <c r="B22" s="39"/>
      <c r="C22" s="44" t="s">
        <v>103</v>
      </c>
      <c r="D22" s="39" t="s">
        <v>61</v>
      </c>
      <c r="E22" s="39"/>
      <c r="F22" s="43">
        <v>4.8</v>
      </c>
      <c r="G22" s="185"/>
      <c r="H22" s="183"/>
    </row>
    <row r="23" spans="1:9" ht="40.5" customHeight="1" thickBot="1">
      <c r="A23" s="40">
        <v>4</v>
      </c>
      <c r="B23" s="37"/>
      <c r="C23" s="44" t="s">
        <v>142</v>
      </c>
      <c r="D23" s="39" t="s">
        <v>87</v>
      </c>
      <c r="E23" s="39"/>
      <c r="F23" s="43">
        <v>30.88</v>
      </c>
      <c r="G23" s="185"/>
      <c r="H23" s="183"/>
      <c r="I23" s="7"/>
    </row>
    <row r="24" spans="1:8" ht="21" customHeight="1" thickBot="1">
      <c r="A24" s="10"/>
      <c r="B24" s="45"/>
      <c r="C24" s="46" t="s">
        <v>104</v>
      </c>
      <c r="D24" s="47" t="s">
        <v>61</v>
      </c>
      <c r="E24" s="47">
        <v>1.205</v>
      </c>
      <c r="F24" s="48">
        <f>F23*E24</f>
        <v>37.2104</v>
      </c>
      <c r="G24" s="186"/>
      <c r="H24" s="187"/>
    </row>
    <row r="25" spans="1:8" ht="23.25" customHeight="1" thickBot="1">
      <c r="A25" s="49">
        <v>5</v>
      </c>
      <c r="B25" s="37"/>
      <c r="C25" s="38" t="s">
        <v>107</v>
      </c>
      <c r="D25" s="50" t="s">
        <v>61</v>
      </c>
      <c r="E25" s="50"/>
      <c r="F25" s="51">
        <v>62.3</v>
      </c>
      <c r="G25" s="188"/>
      <c r="H25" s="183"/>
    </row>
    <row r="26" spans="1:8" ht="21" customHeight="1">
      <c r="A26" s="10"/>
      <c r="B26" s="45"/>
      <c r="C26" s="46" t="s">
        <v>88</v>
      </c>
      <c r="D26" s="52" t="s">
        <v>61</v>
      </c>
      <c r="E26" s="53">
        <v>1.015</v>
      </c>
      <c r="F26" s="54">
        <f>F25*E26</f>
        <v>63.23449999999999</v>
      </c>
      <c r="G26" s="189"/>
      <c r="H26" s="187"/>
    </row>
    <row r="27" spans="1:8" ht="21" customHeight="1">
      <c r="A27" s="10"/>
      <c r="B27" s="45"/>
      <c r="C27" s="46" t="s">
        <v>115</v>
      </c>
      <c r="D27" s="52" t="s">
        <v>40</v>
      </c>
      <c r="E27" s="52"/>
      <c r="F27" s="56">
        <v>0.76</v>
      </c>
      <c r="G27" s="189"/>
      <c r="H27" s="187"/>
    </row>
    <row r="28" spans="1:8" ht="21" customHeight="1" thickBot="1">
      <c r="A28" s="10"/>
      <c r="B28" s="45"/>
      <c r="C28" s="46" t="s">
        <v>116</v>
      </c>
      <c r="D28" s="52" t="s">
        <v>40</v>
      </c>
      <c r="E28" s="52"/>
      <c r="F28" s="56">
        <v>0.1</v>
      </c>
      <c r="G28" s="189"/>
      <c r="H28" s="187"/>
    </row>
    <row r="29" spans="1:8" ht="21.75" customHeight="1" thickBot="1">
      <c r="A29" s="22">
        <v>6</v>
      </c>
      <c r="B29" s="37"/>
      <c r="C29" s="44" t="s">
        <v>119</v>
      </c>
      <c r="D29" s="50" t="s">
        <v>61</v>
      </c>
      <c r="E29" s="50"/>
      <c r="F29" s="50">
        <v>4.176</v>
      </c>
      <c r="G29" s="188"/>
      <c r="H29" s="183"/>
    </row>
    <row r="30" spans="1:8" ht="21" customHeight="1">
      <c r="A30" s="10"/>
      <c r="B30" s="45"/>
      <c r="C30" s="46" t="s">
        <v>89</v>
      </c>
      <c r="D30" s="52" t="s">
        <v>61</v>
      </c>
      <c r="E30" s="52">
        <v>1.01</v>
      </c>
      <c r="F30" s="56">
        <f>F29*E30</f>
        <v>4.21776</v>
      </c>
      <c r="G30" s="189"/>
      <c r="H30" s="190"/>
    </row>
    <row r="31" spans="1:8" ht="21" customHeight="1">
      <c r="A31" s="10"/>
      <c r="B31" s="45"/>
      <c r="C31" s="46" t="s">
        <v>105</v>
      </c>
      <c r="D31" s="52" t="s">
        <v>40</v>
      </c>
      <c r="E31" s="52"/>
      <c r="F31" s="56">
        <v>0.235</v>
      </c>
      <c r="G31" s="189"/>
      <c r="H31" s="190"/>
    </row>
    <row r="32" spans="1:8" ht="21" customHeight="1" thickBot="1">
      <c r="A32" s="10"/>
      <c r="B32" s="45"/>
      <c r="C32" s="46" t="s">
        <v>106</v>
      </c>
      <c r="D32" s="52" t="s">
        <v>40</v>
      </c>
      <c r="E32" s="52"/>
      <c r="F32" s="56">
        <v>0.033</v>
      </c>
      <c r="G32" s="189"/>
      <c r="H32" s="190"/>
    </row>
    <row r="33" spans="1:8" ht="21" customHeight="1" thickBot="1">
      <c r="A33" s="57">
        <v>7</v>
      </c>
      <c r="B33" s="58"/>
      <c r="C33" s="44" t="s">
        <v>108</v>
      </c>
      <c r="D33" s="50" t="s">
        <v>61</v>
      </c>
      <c r="E33" s="50"/>
      <c r="F33" s="59">
        <v>7.956</v>
      </c>
      <c r="G33" s="188"/>
      <c r="H33" s="183"/>
    </row>
    <row r="34" spans="1:8" ht="21" customHeight="1">
      <c r="A34" s="10"/>
      <c r="B34" s="45"/>
      <c r="C34" s="46" t="s">
        <v>88</v>
      </c>
      <c r="D34" s="52" t="s">
        <v>61</v>
      </c>
      <c r="E34" s="52">
        <v>1.015</v>
      </c>
      <c r="F34" s="56">
        <f>F33*E34</f>
        <v>8.075339999999999</v>
      </c>
      <c r="G34" s="189"/>
      <c r="H34" s="187"/>
    </row>
    <row r="35" spans="1:8" ht="21" customHeight="1">
      <c r="A35" s="10"/>
      <c r="B35" s="45"/>
      <c r="C35" s="46" t="s">
        <v>117</v>
      </c>
      <c r="D35" s="52" t="s">
        <v>40</v>
      </c>
      <c r="E35" s="52"/>
      <c r="F35" s="56">
        <v>0.958</v>
      </c>
      <c r="G35" s="189"/>
      <c r="H35" s="187"/>
    </row>
    <row r="36" spans="1:8" ht="21" customHeight="1" thickBot="1">
      <c r="A36" s="10"/>
      <c r="B36" s="45"/>
      <c r="C36" s="46" t="s">
        <v>118</v>
      </c>
      <c r="D36" s="52" t="s">
        <v>40</v>
      </c>
      <c r="E36" s="52"/>
      <c r="F36" s="56">
        <v>0.094</v>
      </c>
      <c r="G36" s="189"/>
      <c r="H36" s="187"/>
    </row>
    <row r="37" spans="1:8" ht="21" customHeight="1" thickBot="1">
      <c r="A37" s="60">
        <v>8</v>
      </c>
      <c r="B37" s="37"/>
      <c r="C37" s="44" t="s">
        <v>109</v>
      </c>
      <c r="D37" s="50" t="s">
        <v>61</v>
      </c>
      <c r="E37" s="50"/>
      <c r="F37" s="51">
        <v>120</v>
      </c>
      <c r="G37" s="188"/>
      <c r="H37" s="183"/>
    </row>
    <row r="38" spans="1:8" ht="21" customHeight="1">
      <c r="A38" s="10"/>
      <c r="B38" s="45"/>
      <c r="C38" s="46" t="s">
        <v>110</v>
      </c>
      <c r="D38" s="52" t="s">
        <v>61</v>
      </c>
      <c r="E38" s="52">
        <v>1.14</v>
      </c>
      <c r="F38" s="55">
        <f>F37*E38</f>
        <v>136.79999999999998</v>
      </c>
      <c r="G38" s="189"/>
      <c r="H38" s="187"/>
    </row>
    <row r="39" spans="1:8" ht="16.5" customHeight="1" thickBot="1">
      <c r="A39" s="10"/>
      <c r="B39" s="61"/>
      <c r="C39" s="62" t="s">
        <v>111</v>
      </c>
      <c r="D39" s="63" t="s">
        <v>40</v>
      </c>
      <c r="E39" s="63">
        <v>1.55</v>
      </c>
      <c r="F39" s="64">
        <f>F38*E39</f>
        <v>212.04</v>
      </c>
      <c r="G39" s="191"/>
      <c r="H39" s="192"/>
    </row>
    <row r="40" spans="1:8" ht="29.25" customHeight="1" thickBot="1">
      <c r="A40" s="60">
        <v>9</v>
      </c>
      <c r="B40" s="39"/>
      <c r="C40" s="44" t="s">
        <v>130</v>
      </c>
      <c r="D40" s="50" t="s">
        <v>61</v>
      </c>
      <c r="E40" s="50"/>
      <c r="F40" s="50">
        <v>43.2</v>
      </c>
      <c r="G40" s="188"/>
      <c r="H40" s="183"/>
    </row>
    <row r="41" spans="1:8" ht="21" customHeight="1">
      <c r="A41" s="10"/>
      <c r="B41" s="45"/>
      <c r="C41" s="46" t="s">
        <v>88</v>
      </c>
      <c r="D41" s="52" t="s">
        <v>61</v>
      </c>
      <c r="E41" s="52">
        <v>1.015</v>
      </c>
      <c r="F41" s="54">
        <f>F40*E41</f>
        <v>43.848</v>
      </c>
      <c r="G41" s="189"/>
      <c r="H41" s="187"/>
    </row>
    <row r="42" spans="1:8" ht="21" customHeight="1">
      <c r="A42" s="10"/>
      <c r="B42" s="45"/>
      <c r="C42" s="46" t="s">
        <v>131</v>
      </c>
      <c r="D42" s="52" t="s">
        <v>40</v>
      </c>
      <c r="E42" s="52"/>
      <c r="F42" s="52">
        <v>2.2</v>
      </c>
      <c r="G42" s="189"/>
      <c r="H42" s="187"/>
    </row>
    <row r="43" spans="1:8" ht="21" customHeight="1" thickBot="1">
      <c r="A43" s="10"/>
      <c r="B43" s="45"/>
      <c r="C43" s="46" t="s">
        <v>132</v>
      </c>
      <c r="D43" s="52" t="s">
        <v>40</v>
      </c>
      <c r="E43" s="52"/>
      <c r="F43" s="52">
        <v>1.5</v>
      </c>
      <c r="G43" s="189"/>
      <c r="H43" s="187"/>
    </row>
    <row r="44" spans="1:8" ht="35.25" customHeight="1" thickBot="1">
      <c r="A44" s="22">
        <v>10</v>
      </c>
      <c r="B44" s="37"/>
      <c r="C44" s="44" t="s">
        <v>113</v>
      </c>
      <c r="D44" s="50" t="s">
        <v>69</v>
      </c>
      <c r="E44" s="50"/>
      <c r="F44" s="65">
        <v>0.283</v>
      </c>
      <c r="G44" s="188"/>
      <c r="H44" s="183"/>
    </row>
    <row r="45" spans="1:8" ht="21" customHeight="1">
      <c r="A45" s="10"/>
      <c r="B45" s="45"/>
      <c r="C45" s="46" t="s">
        <v>112</v>
      </c>
      <c r="D45" s="52" t="s">
        <v>61</v>
      </c>
      <c r="E45" s="52">
        <v>102</v>
      </c>
      <c r="F45" s="56">
        <f>F44*E45</f>
        <v>28.865999999999996</v>
      </c>
      <c r="G45" s="189"/>
      <c r="H45" s="187"/>
    </row>
    <row r="46" spans="1:8" ht="21" customHeight="1" thickBot="1">
      <c r="A46" s="10"/>
      <c r="B46" s="45"/>
      <c r="C46" s="46" t="s">
        <v>134</v>
      </c>
      <c r="D46" s="52" t="s">
        <v>40</v>
      </c>
      <c r="E46" s="52"/>
      <c r="F46" s="56">
        <v>1.3</v>
      </c>
      <c r="G46" s="189"/>
      <c r="H46" s="187"/>
    </row>
    <row r="47" spans="1:8" ht="20.25" customHeight="1" thickBot="1">
      <c r="A47" s="34">
        <v>12</v>
      </c>
      <c r="B47" s="66"/>
      <c r="C47" s="67" t="s">
        <v>75</v>
      </c>
      <c r="D47" s="68" t="s">
        <v>69</v>
      </c>
      <c r="E47" s="68"/>
      <c r="F47" s="50">
        <v>2.83</v>
      </c>
      <c r="G47" s="193"/>
      <c r="H47" s="183"/>
    </row>
    <row r="48" spans="1:8" ht="21" customHeight="1">
      <c r="A48" s="70"/>
      <c r="B48" s="71"/>
      <c r="C48" s="72" t="s">
        <v>76</v>
      </c>
      <c r="D48" s="73" t="s">
        <v>61</v>
      </c>
      <c r="E48" s="73"/>
      <c r="F48" s="54">
        <v>6.5</v>
      </c>
      <c r="G48" s="189"/>
      <c r="H48" s="187"/>
    </row>
    <row r="49" spans="1:8" ht="21" customHeight="1">
      <c r="A49" s="70"/>
      <c r="B49" s="71"/>
      <c r="C49" s="72" t="s">
        <v>77</v>
      </c>
      <c r="D49" s="73" t="s">
        <v>37</v>
      </c>
      <c r="E49" s="73">
        <v>17.5</v>
      </c>
      <c r="F49" s="54">
        <f>F47*E49</f>
        <v>49.525</v>
      </c>
      <c r="G49" s="189"/>
      <c r="H49" s="187"/>
    </row>
    <row r="50" spans="1:8" ht="21" customHeight="1">
      <c r="A50" s="70"/>
      <c r="B50" s="71"/>
      <c r="C50" s="72" t="s">
        <v>78</v>
      </c>
      <c r="D50" s="73" t="s">
        <v>64</v>
      </c>
      <c r="E50" s="73">
        <v>5.25</v>
      </c>
      <c r="F50" s="54">
        <f>F47*E50</f>
        <v>14.8575</v>
      </c>
      <c r="G50" s="194"/>
      <c r="H50" s="187"/>
    </row>
    <row r="51" spans="1:8" ht="21" customHeight="1">
      <c r="A51" s="70"/>
      <c r="B51" s="71"/>
      <c r="C51" s="74" t="s">
        <v>79</v>
      </c>
      <c r="D51" s="73" t="s">
        <v>37</v>
      </c>
      <c r="E51" s="73">
        <v>26</v>
      </c>
      <c r="F51" s="54">
        <f>F47*E51</f>
        <v>73.58</v>
      </c>
      <c r="G51" s="194"/>
      <c r="H51" s="187"/>
    </row>
    <row r="52" spans="1:8" ht="21" customHeight="1" thickBot="1">
      <c r="A52" s="70"/>
      <c r="B52" s="71"/>
      <c r="C52" s="74" t="s">
        <v>80</v>
      </c>
      <c r="D52" s="73" t="s">
        <v>37</v>
      </c>
      <c r="E52" s="73">
        <v>11</v>
      </c>
      <c r="F52" s="54">
        <f>F47*E52</f>
        <v>31.130000000000003</v>
      </c>
      <c r="G52" s="194"/>
      <c r="H52" s="187"/>
    </row>
    <row r="53" spans="1:8" ht="24.75" customHeight="1" thickBot="1">
      <c r="A53" s="49">
        <v>12</v>
      </c>
      <c r="B53" s="75"/>
      <c r="C53" s="76" t="s">
        <v>135</v>
      </c>
      <c r="D53" s="68" t="s">
        <v>69</v>
      </c>
      <c r="E53" s="68"/>
      <c r="F53" s="50">
        <v>2.83</v>
      </c>
      <c r="G53" s="188"/>
      <c r="H53" s="183"/>
    </row>
    <row r="54" spans="1:8" ht="21" customHeight="1">
      <c r="A54" s="70"/>
      <c r="B54" s="77"/>
      <c r="C54" s="46" t="s">
        <v>133</v>
      </c>
      <c r="D54" s="73" t="s">
        <v>64</v>
      </c>
      <c r="E54" s="78">
        <v>120</v>
      </c>
      <c r="F54" s="54">
        <f>F53*E54</f>
        <v>339.6</v>
      </c>
      <c r="G54" s="189"/>
      <c r="H54" s="187"/>
    </row>
    <row r="55" spans="1:8" ht="21" customHeight="1">
      <c r="A55" s="70"/>
      <c r="B55" s="77"/>
      <c r="C55" s="46" t="s">
        <v>81</v>
      </c>
      <c r="D55" s="73" t="s">
        <v>25</v>
      </c>
      <c r="E55" s="79">
        <v>600</v>
      </c>
      <c r="F55" s="52">
        <f>F53*E55</f>
        <v>1698</v>
      </c>
      <c r="G55" s="195"/>
      <c r="H55" s="187"/>
    </row>
    <row r="56" spans="1:8" ht="21" customHeight="1" thickBot="1">
      <c r="A56" s="70"/>
      <c r="B56" s="77"/>
      <c r="C56" s="46" t="s">
        <v>82</v>
      </c>
      <c r="D56" s="73" t="s">
        <v>64</v>
      </c>
      <c r="E56" s="79"/>
      <c r="F56" s="52">
        <v>92</v>
      </c>
      <c r="G56" s="195"/>
      <c r="H56" s="187"/>
    </row>
    <row r="57" spans="1:8" ht="30.75" customHeight="1" thickBot="1">
      <c r="A57" s="22">
        <v>13</v>
      </c>
      <c r="B57" s="80"/>
      <c r="C57" s="76" t="s">
        <v>83</v>
      </c>
      <c r="D57" s="68" t="s">
        <v>32</v>
      </c>
      <c r="E57" s="68"/>
      <c r="F57" s="51">
        <v>282.7</v>
      </c>
      <c r="G57" s="188"/>
      <c r="H57" s="183"/>
    </row>
    <row r="58" spans="1:8" ht="21" customHeight="1" thickBot="1">
      <c r="A58" s="70"/>
      <c r="B58" s="77"/>
      <c r="C58" s="72" t="s">
        <v>84</v>
      </c>
      <c r="D58" s="73" t="s">
        <v>37</v>
      </c>
      <c r="E58" s="73">
        <v>0.093</v>
      </c>
      <c r="F58" s="56">
        <f>F57*E58</f>
        <v>26.2911</v>
      </c>
      <c r="G58" s="189"/>
      <c r="H58" s="187"/>
    </row>
    <row r="59" spans="1:8" ht="36.75" customHeight="1" thickBot="1">
      <c r="A59" s="22">
        <v>14</v>
      </c>
      <c r="B59" s="80"/>
      <c r="C59" s="76" t="s">
        <v>85</v>
      </c>
      <c r="D59" s="68" t="s">
        <v>64</v>
      </c>
      <c r="E59" s="68"/>
      <c r="F59" s="51">
        <v>282.7</v>
      </c>
      <c r="G59" s="188"/>
      <c r="H59" s="183"/>
    </row>
    <row r="60" spans="1:8" ht="21" customHeight="1" thickBot="1">
      <c r="A60" s="70"/>
      <c r="B60" s="81"/>
      <c r="C60" s="82" t="s">
        <v>86</v>
      </c>
      <c r="D60" s="83" t="s">
        <v>40</v>
      </c>
      <c r="E60" s="83">
        <v>0.0015</v>
      </c>
      <c r="F60" s="84">
        <f>F59*E60</f>
        <v>0.42405</v>
      </c>
      <c r="G60" s="191"/>
      <c r="H60" s="192"/>
    </row>
    <row r="61" spans="1:8" ht="21" customHeight="1" thickBot="1">
      <c r="A61" s="85"/>
      <c r="B61" s="86"/>
      <c r="C61" s="87" t="s">
        <v>121</v>
      </c>
      <c r="D61" s="88"/>
      <c r="E61" s="88"/>
      <c r="F61" s="89"/>
      <c r="G61" s="196"/>
      <c r="H61" s="197"/>
    </row>
    <row r="62" spans="1:8" ht="35.25" customHeight="1" thickBot="1">
      <c r="A62" s="90">
        <v>15</v>
      </c>
      <c r="B62" s="91"/>
      <c r="C62" s="92" t="s">
        <v>120</v>
      </c>
      <c r="D62" s="91" t="s">
        <v>55</v>
      </c>
      <c r="E62" s="93"/>
      <c r="F62" s="94">
        <v>87.63</v>
      </c>
      <c r="G62" s="198"/>
      <c r="H62" s="199"/>
    </row>
    <row r="63" spans="1:8" ht="14.25" customHeight="1">
      <c r="A63" s="25"/>
      <c r="B63" s="25"/>
      <c r="C63" s="95" t="s">
        <v>56</v>
      </c>
      <c r="D63" s="25" t="s">
        <v>4</v>
      </c>
      <c r="E63" s="96">
        <f>0.11</f>
        <v>0.11</v>
      </c>
      <c r="F63" s="96">
        <f>F62*E63</f>
        <v>9.6393</v>
      </c>
      <c r="G63" s="200"/>
      <c r="H63" s="178"/>
    </row>
    <row r="64" spans="1:8" ht="14.25" customHeight="1">
      <c r="A64" s="25"/>
      <c r="B64" s="25"/>
      <c r="C64" s="95" t="s">
        <v>139</v>
      </c>
      <c r="D64" s="25" t="s">
        <v>3</v>
      </c>
      <c r="E64" s="26">
        <v>62.5</v>
      </c>
      <c r="F64" s="26">
        <f>F62*E64</f>
        <v>5476.875</v>
      </c>
      <c r="G64" s="200"/>
      <c r="H64" s="178"/>
    </row>
    <row r="65" spans="1:8" ht="14.25" customHeight="1" thickBot="1">
      <c r="A65" s="25"/>
      <c r="B65" s="10"/>
      <c r="C65" s="97" t="s">
        <v>140</v>
      </c>
      <c r="D65" s="10" t="s">
        <v>37</v>
      </c>
      <c r="E65" s="15"/>
      <c r="F65" s="15">
        <v>10</v>
      </c>
      <c r="G65" s="201"/>
      <c r="H65" s="178"/>
    </row>
    <row r="66" spans="1:8" ht="33.75" customHeight="1" thickBot="1">
      <c r="A66" s="91">
        <v>16</v>
      </c>
      <c r="B66" s="99"/>
      <c r="C66" s="100" t="s">
        <v>122</v>
      </c>
      <c r="D66" s="69" t="s">
        <v>64</v>
      </c>
      <c r="E66" s="101"/>
      <c r="F66" s="50">
        <v>22.5</v>
      </c>
      <c r="G66" s="202"/>
      <c r="H66" s="203"/>
    </row>
    <row r="67" spans="1:8" ht="14.25" customHeight="1" thickBot="1">
      <c r="A67" s="25"/>
      <c r="B67" s="102"/>
      <c r="C67" s="103" t="s">
        <v>95</v>
      </c>
      <c r="D67" s="52" t="s">
        <v>64</v>
      </c>
      <c r="E67" s="52">
        <v>1</v>
      </c>
      <c r="F67" s="52">
        <v>29.025</v>
      </c>
      <c r="G67" s="204"/>
      <c r="H67" s="190"/>
    </row>
    <row r="68" spans="1:8" ht="21" customHeight="1" thickBot="1">
      <c r="A68" s="27">
        <v>17</v>
      </c>
      <c r="B68" s="104"/>
      <c r="C68" s="100" t="s">
        <v>72</v>
      </c>
      <c r="D68" s="101" t="s">
        <v>69</v>
      </c>
      <c r="E68" s="101"/>
      <c r="F68" s="50">
        <v>0.18</v>
      </c>
      <c r="G68" s="205"/>
      <c r="H68" s="203"/>
    </row>
    <row r="69" spans="1:8" ht="14.25" customHeight="1" thickBot="1">
      <c r="A69" s="25"/>
      <c r="B69" s="102"/>
      <c r="C69" s="46" t="s">
        <v>73</v>
      </c>
      <c r="D69" s="52" t="s">
        <v>64</v>
      </c>
      <c r="E69" s="52">
        <v>101</v>
      </c>
      <c r="F69" s="52">
        <f>F68*E69</f>
        <v>18.18</v>
      </c>
      <c r="G69" s="186"/>
      <c r="H69" s="190"/>
    </row>
    <row r="70" spans="1:8" ht="91.5" customHeight="1" thickBot="1">
      <c r="A70" s="105">
        <v>18</v>
      </c>
      <c r="B70" s="106"/>
      <c r="C70" s="107" t="s">
        <v>144</v>
      </c>
      <c r="D70" s="108" t="s">
        <v>1</v>
      </c>
      <c r="E70" s="109"/>
      <c r="F70" s="108">
        <v>116.7</v>
      </c>
      <c r="G70" s="206"/>
      <c r="H70" s="207"/>
    </row>
    <row r="71" spans="1:8" ht="60" customHeight="1" thickBot="1">
      <c r="A71" s="90">
        <v>19</v>
      </c>
      <c r="B71" s="91"/>
      <c r="C71" s="92" t="s">
        <v>145</v>
      </c>
      <c r="D71" s="94" t="s">
        <v>1</v>
      </c>
      <c r="E71" s="93"/>
      <c r="F71" s="94">
        <v>169.84</v>
      </c>
      <c r="G71" s="208"/>
      <c r="H71" s="199"/>
    </row>
    <row r="72" spans="1:8" ht="17.25" customHeight="1" thickBot="1">
      <c r="A72" s="265" t="s">
        <v>2</v>
      </c>
      <c r="B72" s="266"/>
      <c r="C72" s="266"/>
      <c r="D72" s="266"/>
      <c r="E72" s="266"/>
      <c r="F72" s="266"/>
      <c r="G72" s="266"/>
      <c r="H72" s="267"/>
    </row>
    <row r="73" spans="1:8" ht="17.25" customHeight="1">
      <c r="A73" s="110">
        <v>20</v>
      </c>
      <c r="B73" s="111"/>
      <c r="C73" s="112" t="s">
        <v>128</v>
      </c>
      <c r="D73" s="113" t="s">
        <v>64</v>
      </c>
      <c r="E73" s="114"/>
      <c r="F73" s="115">
        <v>150</v>
      </c>
      <c r="G73" s="209"/>
      <c r="H73" s="210"/>
    </row>
    <row r="74" spans="1:8" ht="17.25" customHeight="1" thickBot="1">
      <c r="A74" s="25"/>
      <c r="B74" s="45"/>
      <c r="C74" s="46" t="s">
        <v>56</v>
      </c>
      <c r="D74" s="52" t="s">
        <v>61</v>
      </c>
      <c r="E74" s="52">
        <v>0.02</v>
      </c>
      <c r="F74" s="52">
        <f>F73*E74</f>
        <v>3</v>
      </c>
      <c r="G74" s="189"/>
      <c r="H74" s="190"/>
    </row>
    <row r="75" spans="1:8" ht="56.25" customHeight="1" thickBot="1">
      <c r="A75" s="90">
        <v>21</v>
      </c>
      <c r="B75" s="91"/>
      <c r="C75" s="92" t="s">
        <v>97</v>
      </c>
      <c r="D75" s="94" t="s">
        <v>1</v>
      </c>
      <c r="E75" s="93"/>
      <c r="F75" s="94">
        <v>269.66</v>
      </c>
      <c r="G75" s="208"/>
      <c r="H75" s="199"/>
    </row>
    <row r="76" spans="1:8" ht="15.75" customHeight="1">
      <c r="A76" s="25"/>
      <c r="B76" s="25"/>
      <c r="C76" s="95" t="s">
        <v>49</v>
      </c>
      <c r="D76" s="96" t="s">
        <v>1</v>
      </c>
      <c r="E76" s="96">
        <v>1.02</v>
      </c>
      <c r="F76" s="96">
        <f>F75*E76</f>
        <v>275.0532</v>
      </c>
      <c r="G76" s="200"/>
      <c r="H76" s="178"/>
    </row>
    <row r="77" spans="1:8" ht="15.75" customHeight="1" thickBot="1">
      <c r="A77" s="25"/>
      <c r="B77" s="25"/>
      <c r="C77" s="95" t="s">
        <v>50</v>
      </c>
      <c r="D77" s="96" t="s">
        <v>37</v>
      </c>
      <c r="E77" s="96" t="s">
        <v>0</v>
      </c>
      <c r="F77" s="96">
        <f>F75*6</f>
        <v>1617.96</v>
      </c>
      <c r="G77" s="200"/>
      <c r="H77" s="178"/>
    </row>
    <row r="78" spans="1:8" ht="29.25" customHeight="1" thickBot="1">
      <c r="A78" s="32">
        <v>22</v>
      </c>
      <c r="B78" s="116"/>
      <c r="C78" s="44" t="s">
        <v>96</v>
      </c>
      <c r="D78" s="101" t="s">
        <v>64</v>
      </c>
      <c r="E78" s="101"/>
      <c r="F78" s="50">
        <v>250</v>
      </c>
      <c r="G78" s="188"/>
      <c r="H78" s="211"/>
    </row>
    <row r="79" spans="1:8" ht="15.75" customHeight="1">
      <c r="A79" s="10"/>
      <c r="B79" s="45"/>
      <c r="C79" s="46" t="s">
        <v>65</v>
      </c>
      <c r="D79" s="52" t="s">
        <v>37</v>
      </c>
      <c r="E79" s="52">
        <v>6</v>
      </c>
      <c r="F79" s="56">
        <f>F78*E79</f>
        <v>1500</v>
      </c>
      <c r="G79" s="189"/>
      <c r="H79" s="190"/>
    </row>
    <row r="80" spans="1:8" ht="15.75" customHeight="1">
      <c r="A80" s="10"/>
      <c r="B80" s="45"/>
      <c r="C80" s="46" t="s">
        <v>66</v>
      </c>
      <c r="D80" s="52" t="s">
        <v>64</v>
      </c>
      <c r="E80" s="52">
        <v>1.02</v>
      </c>
      <c r="F80" s="55">
        <f>F78*E80</f>
        <v>255</v>
      </c>
      <c r="G80" s="189"/>
      <c r="H80" s="190"/>
    </row>
    <row r="81" spans="1:8" ht="15.75" customHeight="1" thickBot="1">
      <c r="A81" s="10"/>
      <c r="B81" s="45"/>
      <c r="C81" s="46" t="s">
        <v>67</v>
      </c>
      <c r="D81" s="52" t="s">
        <v>68</v>
      </c>
      <c r="E81" s="52"/>
      <c r="F81" s="55">
        <v>300</v>
      </c>
      <c r="G81" s="189"/>
      <c r="H81" s="190"/>
    </row>
    <row r="82" spans="1:8" ht="55.5" customHeight="1" thickBot="1">
      <c r="A82" s="90">
        <v>23</v>
      </c>
      <c r="B82" s="91"/>
      <c r="C82" s="91" t="s">
        <v>51</v>
      </c>
      <c r="D82" s="93" t="s">
        <v>1</v>
      </c>
      <c r="E82" s="94"/>
      <c r="F82" s="94">
        <v>546.72</v>
      </c>
      <c r="G82" s="208"/>
      <c r="H82" s="199"/>
    </row>
    <row r="83" spans="1:8" ht="33.75" customHeight="1" thickBot="1">
      <c r="A83" s="117"/>
      <c r="B83" s="25"/>
      <c r="C83" s="95" t="s">
        <v>52</v>
      </c>
      <c r="D83" s="96" t="s">
        <v>1</v>
      </c>
      <c r="E83" s="118">
        <f>101.5/100</f>
        <v>1.015</v>
      </c>
      <c r="F83" s="96">
        <f>F82*E83</f>
        <v>554.9208</v>
      </c>
      <c r="G83" s="200"/>
      <c r="H83" s="178"/>
    </row>
    <row r="84" spans="1:8" ht="21" customHeight="1" thickBot="1">
      <c r="A84" s="249" t="s">
        <v>5</v>
      </c>
      <c r="B84" s="250"/>
      <c r="C84" s="250"/>
      <c r="D84" s="250"/>
      <c r="E84" s="250"/>
      <c r="F84" s="250"/>
      <c r="G84" s="250"/>
      <c r="H84" s="251"/>
    </row>
    <row r="85" spans="1:8" ht="45" customHeight="1" thickBot="1">
      <c r="A85" s="90">
        <v>24</v>
      </c>
      <c r="B85" s="91"/>
      <c r="C85" s="91" t="s">
        <v>44</v>
      </c>
      <c r="D85" s="92" t="s">
        <v>1</v>
      </c>
      <c r="E85" s="91"/>
      <c r="F85" s="120">
        <v>480</v>
      </c>
      <c r="G85" s="212"/>
      <c r="H85" s="213"/>
    </row>
    <row r="86" spans="1:8" ht="14.25" customHeight="1" thickBot="1">
      <c r="A86" s="25"/>
      <c r="B86" s="25"/>
      <c r="C86" s="95" t="s">
        <v>45</v>
      </c>
      <c r="D86" s="25" t="s">
        <v>31</v>
      </c>
      <c r="E86" s="25">
        <f>2.38/100</f>
        <v>0.023799999999999998</v>
      </c>
      <c r="F86" s="26">
        <f>E86*F85</f>
        <v>11.424</v>
      </c>
      <c r="G86" s="214"/>
      <c r="H86" s="178"/>
    </row>
    <row r="87" spans="1:8" ht="43.5" customHeight="1" thickBot="1">
      <c r="A87" s="121">
        <v>25</v>
      </c>
      <c r="B87" s="57"/>
      <c r="C87" s="91" t="s">
        <v>46</v>
      </c>
      <c r="D87" s="93" t="s">
        <v>1</v>
      </c>
      <c r="E87" s="94"/>
      <c r="F87" s="122">
        <v>2096.98</v>
      </c>
      <c r="G87" s="215"/>
      <c r="H87" s="213"/>
    </row>
    <row r="88" spans="1:8" ht="15.75" customHeight="1">
      <c r="A88" s="25"/>
      <c r="B88" s="25"/>
      <c r="C88" s="95" t="s">
        <v>38</v>
      </c>
      <c r="D88" s="25" t="s">
        <v>37</v>
      </c>
      <c r="E88" s="96">
        <f>79/100</f>
        <v>0.79</v>
      </c>
      <c r="F88" s="26">
        <f>F87*E88</f>
        <v>1656.6142</v>
      </c>
      <c r="G88" s="200"/>
      <c r="H88" s="178"/>
    </row>
    <row r="89" spans="1:8" ht="15.75" customHeight="1" thickBot="1">
      <c r="A89" s="10"/>
      <c r="B89" s="123"/>
      <c r="C89" s="97" t="s">
        <v>42</v>
      </c>
      <c r="D89" s="98" t="s">
        <v>37</v>
      </c>
      <c r="E89" s="98">
        <f>63/100</f>
        <v>0.63</v>
      </c>
      <c r="F89" s="15">
        <f>F87*E89</f>
        <v>1321.0974</v>
      </c>
      <c r="G89" s="201"/>
      <c r="H89" s="216"/>
    </row>
    <row r="90" spans="1:8" ht="58.5" customHeight="1" thickBot="1">
      <c r="A90" s="90">
        <f>A87+1</f>
        <v>26</v>
      </c>
      <c r="B90" s="91"/>
      <c r="C90" s="92" t="s">
        <v>74</v>
      </c>
      <c r="D90" s="94" t="s">
        <v>1</v>
      </c>
      <c r="E90" s="93"/>
      <c r="F90" s="94">
        <v>250</v>
      </c>
      <c r="G90" s="208"/>
      <c r="H90" s="199"/>
    </row>
    <row r="91" spans="1:8" ht="15.75" customHeight="1">
      <c r="A91" s="25"/>
      <c r="B91" s="25"/>
      <c r="C91" s="95" t="s">
        <v>47</v>
      </c>
      <c r="D91" s="96" t="s">
        <v>1</v>
      </c>
      <c r="E91" s="96">
        <v>1.01</v>
      </c>
      <c r="F91" s="96">
        <f>F90*E91</f>
        <v>252.5</v>
      </c>
      <c r="G91" s="200"/>
      <c r="H91" s="178"/>
    </row>
    <row r="92" spans="1:8" ht="15.75" customHeight="1" thickBot="1">
      <c r="A92" s="25"/>
      <c r="B92" s="25"/>
      <c r="C92" s="95" t="s">
        <v>48</v>
      </c>
      <c r="D92" s="96" t="s">
        <v>37</v>
      </c>
      <c r="E92" s="96" t="s">
        <v>0</v>
      </c>
      <c r="F92" s="26">
        <f>F90*6</f>
        <v>1500</v>
      </c>
      <c r="G92" s="200"/>
      <c r="H92" s="178"/>
    </row>
    <row r="93" spans="1:8" ht="15.75" customHeight="1" thickBot="1">
      <c r="A93" s="259" t="s">
        <v>43</v>
      </c>
      <c r="B93" s="260"/>
      <c r="C93" s="260"/>
      <c r="D93" s="260"/>
      <c r="E93" s="260"/>
      <c r="F93" s="260"/>
      <c r="G93" s="260"/>
      <c r="H93" s="261"/>
    </row>
    <row r="94" spans="1:9" ht="34.5" customHeight="1" thickBot="1">
      <c r="A94" s="17">
        <v>27</v>
      </c>
      <c r="B94" s="104"/>
      <c r="C94" s="100" t="s">
        <v>138</v>
      </c>
      <c r="D94" s="124" t="s">
        <v>69</v>
      </c>
      <c r="E94" s="124"/>
      <c r="F94" s="124">
        <v>1.34</v>
      </c>
      <c r="G94" s="185"/>
      <c r="H94" s="217"/>
      <c r="I94" s="6"/>
    </row>
    <row r="95" spans="1:8" ht="30.75" customHeight="1" thickBot="1">
      <c r="A95" s="16">
        <v>28</v>
      </c>
      <c r="B95" s="17"/>
      <c r="C95" s="17" t="s">
        <v>58</v>
      </c>
      <c r="D95" s="19" t="s">
        <v>1</v>
      </c>
      <c r="E95" s="19"/>
      <c r="F95" s="35">
        <v>981.46</v>
      </c>
      <c r="G95" s="175"/>
      <c r="H95" s="176"/>
    </row>
    <row r="96" spans="1:8" ht="15.75" customHeight="1">
      <c r="A96" s="117"/>
      <c r="B96" s="25"/>
      <c r="C96" s="95" t="s">
        <v>38</v>
      </c>
      <c r="D96" s="25" t="s">
        <v>37</v>
      </c>
      <c r="E96" s="96">
        <f>92/100</f>
        <v>0.92</v>
      </c>
      <c r="F96" s="26">
        <f>F95*E96</f>
        <v>902.9432</v>
      </c>
      <c r="G96" s="200"/>
      <c r="H96" s="178"/>
    </row>
    <row r="97" spans="1:8" ht="15" customHeight="1" thickBot="1">
      <c r="A97" s="117"/>
      <c r="B97" s="25"/>
      <c r="C97" s="95" t="s">
        <v>42</v>
      </c>
      <c r="D97" s="96" t="s">
        <v>37</v>
      </c>
      <c r="E97" s="96">
        <f>63/100</f>
        <v>0.63</v>
      </c>
      <c r="F97" s="26">
        <f>F95*E97</f>
        <v>618.3198</v>
      </c>
      <c r="G97" s="200"/>
      <c r="H97" s="178"/>
    </row>
    <row r="98" spans="1:8" ht="15.75" customHeight="1" thickBot="1">
      <c r="A98" s="262" t="s">
        <v>41</v>
      </c>
      <c r="B98" s="263"/>
      <c r="C98" s="263"/>
      <c r="D98" s="263"/>
      <c r="E98" s="263"/>
      <c r="F98" s="263"/>
      <c r="G98" s="263"/>
      <c r="H98" s="264"/>
    </row>
    <row r="99" spans="1:8" ht="42" customHeight="1" hidden="1" thickBot="1">
      <c r="A99" s="125"/>
      <c r="B99" s="126"/>
      <c r="C99" s="126"/>
      <c r="D99" s="126"/>
      <c r="E99" s="126"/>
      <c r="F99" s="127"/>
      <c r="G99" s="127"/>
      <c r="H99" s="128"/>
    </row>
    <row r="100" spans="1:8" ht="15.75" customHeight="1" hidden="1">
      <c r="A100" s="12"/>
      <c r="B100" s="12"/>
      <c r="C100" s="12"/>
      <c r="D100" s="12"/>
      <c r="E100" s="129"/>
      <c r="F100" s="129"/>
      <c r="G100" s="129"/>
      <c r="H100" s="129"/>
    </row>
    <row r="101" spans="1:8" ht="15.75" customHeight="1" hidden="1" thickBot="1">
      <c r="A101" s="10"/>
      <c r="B101" s="10"/>
      <c r="C101" s="10"/>
      <c r="D101" s="10"/>
      <c r="E101" s="10"/>
      <c r="F101" s="15"/>
      <c r="G101" s="15"/>
      <c r="H101" s="15"/>
    </row>
    <row r="102" spans="1:8" ht="49.5" customHeight="1" hidden="1" thickBot="1">
      <c r="A102" s="125"/>
      <c r="B102" s="126"/>
      <c r="C102" s="126"/>
      <c r="D102" s="126"/>
      <c r="E102" s="126"/>
      <c r="F102" s="127"/>
      <c r="G102" s="127"/>
      <c r="H102" s="128"/>
    </row>
    <row r="103" spans="1:8" ht="15.75" customHeight="1" hidden="1">
      <c r="A103" s="12"/>
      <c r="B103" s="12"/>
      <c r="C103" s="12"/>
      <c r="D103" s="12"/>
      <c r="E103" s="12"/>
      <c r="F103" s="129"/>
      <c r="G103" s="129"/>
      <c r="H103" s="129"/>
    </row>
    <row r="104" spans="1:8" ht="15.75" customHeight="1" hidden="1">
      <c r="A104" s="25"/>
      <c r="B104" s="25"/>
      <c r="C104" s="25"/>
      <c r="D104" s="25"/>
      <c r="E104" s="25"/>
      <c r="F104" s="26"/>
      <c r="G104" s="26"/>
      <c r="H104" s="26"/>
    </row>
    <row r="105" spans="1:8" ht="15.75" customHeight="1" hidden="1">
      <c r="A105" s="25"/>
      <c r="B105" s="25"/>
      <c r="C105" s="25"/>
      <c r="D105" s="25"/>
      <c r="E105" s="25"/>
      <c r="F105" s="26"/>
      <c r="G105" s="26"/>
      <c r="H105" s="26"/>
    </row>
    <row r="106" spans="1:8" ht="15.75" customHeight="1" hidden="1">
      <c r="A106" s="25"/>
      <c r="B106" s="130"/>
      <c r="C106" s="25"/>
      <c r="D106" s="25"/>
      <c r="E106" s="25"/>
      <c r="F106" s="26"/>
      <c r="G106" s="26"/>
      <c r="H106" s="26"/>
    </row>
    <row r="107" spans="1:8" ht="15.75" customHeight="1" hidden="1" thickBot="1">
      <c r="A107" s="25"/>
      <c r="B107" s="25"/>
      <c r="C107" s="25"/>
      <c r="D107" s="25"/>
      <c r="E107" s="25"/>
      <c r="F107" s="26"/>
      <c r="G107" s="26"/>
      <c r="H107" s="26"/>
    </row>
    <row r="108" spans="1:8" ht="49.5" customHeight="1" thickBot="1">
      <c r="A108" s="131">
        <v>29</v>
      </c>
      <c r="B108" s="17"/>
      <c r="C108" s="18" t="s">
        <v>70</v>
      </c>
      <c r="D108" s="19" t="s">
        <v>1</v>
      </c>
      <c r="E108" s="132"/>
      <c r="F108" s="35">
        <v>180</v>
      </c>
      <c r="G108" s="218"/>
      <c r="H108" s="176"/>
    </row>
    <row r="109" spans="1:8" ht="15.75" customHeight="1" thickBot="1">
      <c r="A109" s="133"/>
      <c r="B109" s="10"/>
      <c r="C109" s="97" t="s">
        <v>33</v>
      </c>
      <c r="D109" s="10" t="s">
        <v>4</v>
      </c>
      <c r="E109" s="134">
        <f>2.6/100</f>
        <v>0.026000000000000002</v>
      </c>
      <c r="F109" s="134">
        <f>F108*E109</f>
        <v>4.680000000000001</v>
      </c>
      <c r="G109" s="201"/>
      <c r="H109" s="216"/>
    </row>
    <row r="110" spans="1:8" ht="48" customHeight="1" thickBot="1">
      <c r="A110" s="16">
        <f>A108+1</f>
        <v>30</v>
      </c>
      <c r="B110" s="17"/>
      <c r="C110" s="18" t="s">
        <v>34</v>
      </c>
      <c r="D110" s="17" t="s">
        <v>6</v>
      </c>
      <c r="E110" s="18"/>
      <c r="F110" s="21">
        <v>150</v>
      </c>
      <c r="G110" s="179"/>
      <c r="H110" s="176"/>
    </row>
    <row r="111" spans="1:8" ht="15.75" customHeight="1" thickBot="1">
      <c r="A111" s="10"/>
      <c r="B111" s="10"/>
      <c r="C111" s="97" t="s">
        <v>35</v>
      </c>
      <c r="D111" s="10" t="s">
        <v>31</v>
      </c>
      <c r="E111" s="10">
        <f>0.67/100</f>
        <v>0.0067</v>
      </c>
      <c r="F111" s="15">
        <f>E111*F110</f>
        <v>1.0050000000000001</v>
      </c>
      <c r="G111" s="219"/>
      <c r="H111" s="216"/>
    </row>
    <row r="112" spans="1:8" ht="48.75" customHeight="1" thickBot="1">
      <c r="A112" s="16">
        <f>A110+1</f>
        <v>31</v>
      </c>
      <c r="B112" s="17"/>
      <c r="C112" s="18" t="s">
        <v>36</v>
      </c>
      <c r="D112" s="19" t="s">
        <v>1</v>
      </c>
      <c r="E112" s="20"/>
      <c r="F112" s="35">
        <v>964</v>
      </c>
      <c r="G112" s="169"/>
      <c r="H112" s="176"/>
    </row>
    <row r="113" spans="1:8" ht="15.75" customHeight="1">
      <c r="A113" s="25"/>
      <c r="B113" s="25"/>
      <c r="C113" s="95" t="s">
        <v>143</v>
      </c>
      <c r="D113" s="25" t="s">
        <v>37</v>
      </c>
      <c r="E113" s="96">
        <v>0.63</v>
      </c>
      <c r="F113" s="26">
        <f>F112*E113</f>
        <v>607.32</v>
      </c>
      <c r="G113" s="200"/>
      <c r="H113" s="178"/>
    </row>
    <row r="114" spans="1:8" ht="15.75" customHeight="1" thickBot="1">
      <c r="A114" s="25"/>
      <c r="B114" s="135"/>
      <c r="C114" s="95" t="s">
        <v>38</v>
      </c>
      <c r="D114" s="96" t="s">
        <v>37</v>
      </c>
      <c r="E114" s="96">
        <v>0.79</v>
      </c>
      <c r="F114" s="26">
        <f>F112*E114</f>
        <v>761.5600000000001</v>
      </c>
      <c r="G114" s="200"/>
      <c r="H114" s="178"/>
    </row>
    <row r="115" spans="1:8" ht="34.5" customHeight="1" thickBot="1">
      <c r="A115" s="17">
        <v>32</v>
      </c>
      <c r="B115" s="136"/>
      <c r="C115" s="137" t="s">
        <v>126</v>
      </c>
      <c r="D115" s="138" t="s">
        <v>69</v>
      </c>
      <c r="E115" s="139"/>
      <c r="F115" s="59">
        <v>0.614</v>
      </c>
      <c r="G115" s="202"/>
      <c r="H115" s="203"/>
    </row>
    <row r="116" spans="1:8" ht="15.75" customHeight="1">
      <c r="A116" s="10"/>
      <c r="B116" s="140"/>
      <c r="C116" s="46" t="s">
        <v>90</v>
      </c>
      <c r="D116" s="52" t="s">
        <v>68</v>
      </c>
      <c r="E116" s="55"/>
      <c r="F116" s="54">
        <v>55</v>
      </c>
      <c r="G116" s="204"/>
      <c r="H116" s="190"/>
    </row>
    <row r="117" spans="1:8" ht="15.75" customHeight="1" thickBot="1">
      <c r="A117" s="10"/>
      <c r="B117" s="140"/>
      <c r="C117" s="46" t="s">
        <v>91</v>
      </c>
      <c r="D117" s="52" t="s">
        <v>68</v>
      </c>
      <c r="E117" s="55"/>
      <c r="F117" s="54">
        <v>245</v>
      </c>
      <c r="G117" s="186"/>
      <c r="H117" s="190"/>
    </row>
    <row r="118" spans="1:8" ht="32.25" customHeight="1" thickBot="1">
      <c r="A118" s="17">
        <v>33</v>
      </c>
      <c r="B118" s="141"/>
      <c r="C118" s="100" t="s">
        <v>125</v>
      </c>
      <c r="D118" s="50" t="s">
        <v>69</v>
      </c>
      <c r="E118" s="142"/>
      <c r="F118" s="59">
        <v>0.614</v>
      </c>
      <c r="G118" s="202"/>
      <c r="H118" s="203"/>
    </row>
    <row r="119" spans="1:8" ht="15.75" customHeight="1">
      <c r="A119" s="10"/>
      <c r="B119" s="140"/>
      <c r="C119" s="46" t="s">
        <v>92</v>
      </c>
      <c r="D119" s="52" t="s">
        <v>37</v>
      </c>
      <c r="E119" s="54">
        <v>11.1</v>
      </c>
      <c r="F119" s="54">
        <f>F118*E119</f>
        <v>6.8153999999999995</v>
      </c>
      <c r="G119" s="204"/>
      <c r="H119" s="190"/>
    </row>
    <row r="120" spans="1:8" ht="15.75" customHeight="1">
      <c r="A120" s="10"/>
      <c r="B120" s="140"/>
      <c r="C120" s="46" t="s">
        <v>93</v>
      </c>
      <c r="D120" s="52" t="s">
        <v>37</v>
      </c>
      <c r="E120" s="54">
        <v>2.7</v>
      </c>
      <c r="F120" s="54">
        <f>F118*E120</f>
        <v>1.6578000000000002</v>
      </c>
      <c r="G120" s="204"/>
      <c r="H120" s="190"/>
    </row>
    <row r="121" spans="1:8" ht="15.75" customHeight="1" thickBot="1">
      <c r="A121" s="10"/>
      <c r="B121" s="140"/>
      <c r="C121" s="46" t="s">
        <v>94</v>
      </c>
      <c r="D121" s="52" t="s">
        <v>37</v>
      </c>
      <c r="E121" s="54">
        <v>24.4</v>
      </c>
      <c r="F121" s="54">
        <f>F118*E121</f>
        <v>14.981599999999998</v>
      </c>
      <c r="G121" s="204"/>
      <c r="H121" s="190"/>
    </row>
    <row r="122" spans="1:8" ht="30" customHeight="1" thickBot="1">
      <c r="A122" s="16">
        <v>34</v>
      </c>
      <c r="B122" s="17"/>
      <c r="C122" s="17" t="s">
        <v>39</v>
      </c>
      <c r="D122" s="18" t="s">
        <v>1</v>
      </c>
      <c r="E122" s="27"/>
      <c r="F122" s="143">
        <v>286</v>
      </c>
      <c r="G122" s="175"/>
      <c r="H122" s="220"/>
    </row>
    <row r="123" spans="1:8" ht="27" customHeight="1" thickBot="1">
      <c r="A123" s="256" t="s">
        <v>71</v>
      </c>
      <c r="B123" s="257"/>
      <c r="C123" s="257"/>
      <c r="D123" s="257"/>
      <c r="E123" s="257"/>
      <c r="F123" s="257"/>
      <c r="G123" s="257"/>
      <c r="H123" s="258"/>
    </row>
    <row r="124" spans="1:8" ht="35.25" customHeight="1" thickBot="1">
      <c r="A124" s="144">
        <v>35</v>
      </c>
      <c r="B124" s="145"/>
      <c r="C124" s="146" t="s">
        <v>136</v>
      </c>
      <c r="D124" s="147" t="s">
        <v>69</v>
      </c>
      <c r="E124" s="147"/>
      <c r="F124" s="148">
        <v>3.342</v>
      </c>
      <c r="G124" s="221"/>
      <c r="H124" s="222"/>
    </row>
    <row r="125" spans="1:8" ht="15.75" customHeight="1">
      <c r="A125" s="133"/>
      <c r="B125" s="77"/>
      <c r="C125" s="46" t="s">
        <v>137</v>
      </c>
      <c r="D125" s="73" t="s">
        <v>64</v>
      </c>
      <c r="E125" s="78">
        <v>125</v>
      </c>
      <c r="F125" s="54">
        <f>F124*E125</f>
        <v>417.75</v>
      </c>
      <c r="G125" s="189"/>
      <c r="H125" s="190"/>
    </row>
    <row r="126" spans="1:8" ht="15.75" customHeight="1">
      <c r="A126" s="133"/>
      <c r="B126" s="77"/>
      <c r="C126" s="46" t="s">
        <v>81</v>
      </c>
      <c r="D126" s="73" t="s">
        <v>25</v>
      </c>
      <c r="E126" s="79">
        <v>600</v>
      </c>
      <c r="F126" s="52">
        <f>F124*E126</f>
        <v>2005.2</v>
      </c>
      <c r="G126" s="195"/>
      <c r="H126" s="190"/>
    </row>
    <row r="127" spans="1:8" ht="15.75" customHeight="1" thickBot="1">
      <c r="A127" s="133"/>
      <c r="B127" s="77"/>
      <c r="C127" s="46" t="s">
        <v>82</v>
      </c>
      <c r="D127" s="73" t="s">
        <v>64</v>
      </c>
      <c r="E127" s="79"/>
      <c r="F127" s="52">
        <v>50</v>
      </c>
      <c r="G127" s="195"/>
      <c r="H127" s="190"/>
    </row>
    <row r="128" spans="1:8" ht="33" customHeight="1" thickBot="1">
      <c r="A128" s="149">
        <v>36</v>
      </c>
      <c r="B128" s="141"/>
      <c r="C128" s="100" t="s">
        <v>129</v>
      </c>
      <c r="D128" s="50" t="s">
        <v>69</v>
      </c>
      <c r="E128" s="142"/>
      <c r="F128" s="59">
        <v>7.8</v>
      </c>
      <c r="G128" s="202"/>
      <c r="H128" s="203"/>
    </row>
    <row r="129" spans="1:8" ht="15.75" customHeight="1">
      <c r="A129" s="133"/>
      <c r="B129" s="140"/>
      <c r="C129" s="46" t="s">
        <v>92</v>
      </c>
      <c r="D129" s="52" t="s">
        <v>37</v>
      </c>
      <c r="E129" s="54">
        <v>11.1</v>
      </c>
      <c r="F129" s="54">
        <f>F128*E129</f>
        <v>86.58</v>
      </c>
      <c r="G129" s="204"/>
      <c r="H129" s="190"/>
    </row>
    <row r="130" spans="1:8" ht="15.75" customHeight="1">
      <c r="A130" s="133"/>
      <c r="B130" s="140"/>
      <c r="C130" s="46" t="s">
        <v>93</v>
      </c>
      <c r="D130" s="52" t="s">
        <v>37</v>
      </c>
      <c r="E130" s="54">
        <v>2.7</v>
      </c>
      <c r="F130" s="54">
        <f>F128*E130</f>
        <v>21.060000000000002</v>
      </c>
      <c r="G130" s="204"/>
      <c r="H130" s="190"/>
    </row>
    <row r="131" spans="1:8" ht="15.75" customHeight="1" thickBot="1">
      <c r="A131" s="133"/>
      <c r="B131" s="140"/>
      <c r="C131" s="46" t="s">
        <v>94</v>
      </c>
      <c r="D131" s="52" t="s">
        <v>37</v>
      </c>
      <c r="E131" s="54">
        <v>24.4</v>
      </c>
      <c r="F131" s="54">
        <f>F128*E131</f>
        <v>190.32</v>
      </c>
      <c r="G131" s="204"/>
      <c r="H131" s="190"/>
    </row>
    <row r="132" spans="1:8" ht="51" customHeight="1" thickBot="1">
      <c r="A132" s="150">
        <v>37</v>
      </c>
      <c r="B132" s="151"/>
      <c r="C132" s="151" t="s">
        <v>60</v>
      </c>
      <c r="D132" s="126" t="s">
        <v>6</v>
      </c>
      <c r="E132" s="151"/>
      <c r="F132" s="152">
        <v>234</v>
      </c>
      <c r="G132" s="223"/>
      <c r="H132" s="224"/>
    </row>
    <row r="133" spans="1:8" ht="15.75" customHeight="1">
      <c r="A133" s="153"/>
      <c r="B133" s="154"/>
      <c r="C133" s="155" t="s">
        <v>24</v>
      </c>
      <c r="D133" s="153" t="s">
        <v>25</v>
      </c>
      <c r="E133" s="156"/>
      <c r="F133" s="156">
        <f>F132*3</f>
        <v>702</v>
      </c>
      <c r="G133" s="225"/>
      <c r="H133" s="226"/>
    </row>
    <row r="134" spans="1:8" ht="15.75" customHeight="1" thickBot="1">
      <c r="A134" s="157"/>
      <c r="B134" s="158"/>
      <c r="C134" s="159" t="s">
        <v>26</v>
      </c>
      <c r="D134" s="157" t="s">
        <v>27</v>
      </c>
      <c r="E134" s="160">
        <v>1</v>
      </c>
      <c r="F134" s="160">
        <f>E134*F132</f>
        <v>234</v>
      </c>
      <c r="G134" s="227"/>
      <c r="H134" s="228"/>
    </row>
    <row r="135" spans="1:8" ht="48" customHeight="1" thickBot="1">
      <c r="A135" s="150">
        <v>38</v>
      </c>
      <c r="B135" s="91"/>
      <c r="C135" s="91" t="s">
        <v>63</v>
      </c>
      <c r="D135" s="92" t="s">
        <v>6</v>
      </c>
      <c r="E135" s="91"/>
      <c r="F135" s="119">
        <v>125</v>
      </c>
      <c r="G135" s="212"/>
      <c r="H135" s="213"/>
    </row>
    <row r="136" spans="1:8" ht="15.75" customHeight="1">
      <c r="A136" s="25"/>
      <c r="B136" s="130"/>
      <c r="C136" s="95" t="s">
        <v>24</v>
      </c>
      <c r="D136" s="25" t="s">
        <v>25</v>
      </c>
      <c r="E136" s="26"/>
      <c r="F136" s="26">
        <f>F135*1</f>
        <v>125</v>
      </c>
      <c r="G136" s="214"/>
      <c r="H136" s="178"/>
    </row>
    <row r="137" spans="1:8" ht="15.75" customHeight="1">
      <c r="A137" s="25"/>
      <c r="B137" s="130"/>
      <c r="C137" s="95" t="s">
        <v>28</v>
      </c>
      <c r="D137" s="25" t="s">
        <v>27</v>
      </c>
      <c r="E137" s="15">
        <v>1</v>
      </c>
      <c r="F137" s="15">
        <f>E137*F135</f>
        <v>125</v>
      </c>
      <c r="G137" s="229"/>
      <c r="H137" s="178"/>
    </row>
    <row r="138" spans="1:8" ht="15.75" customHeight="1">
      <c r="A138" s="25"/>
      <c r="B138" s="130"/>
      <c r="C138" s="95" t="s">
        <v>29</v>
      </c>
      <c r="D138" s="25" t="s">
        <v>25</v>
      </c>
      <c r="E138" s="26"/>
      <c r="F138" s="26">
        <v>28</v>
      </c>
      <c r="G138" s="230"/>
      <c r="H138" s="178"/>
    </row>
    <row r="139" spans="1:8" ht="15.75" customHeight="1" thickBot="1">
      <c r="A139" s="10"/>
      <c r="B139" s="161"/>
      <c r="C139" s="97" t="s">
        <v>30</v>
      </c>
      <c r="D139" s="10" t="s">
        <v>25</v>
      </c>
      <c r="E139" s="15"/>
      <c r="F139" s="15">
        <f>F138*3</f>
        <v>84</v>
      </c>
      <c r="G139" s="219"/>
      <c r="H139" s="216"/>
    </row>
    <row r="140" spans="1:8" ht="40.5" customHeight="1" thickBot="1">
      <c r="A140" s="162"/>
      <c r="B140" s="163"/>
      <c r="C140" s="126" t="s">
        <v>20</v>
      </c>
      <c r="D140" s="231" t="s">
        <v>7</v>
      </c>
      <c r="E140" s="231"/>
      <c r="F140" s="231"/>
      <c r="G140" s="231"/>
      <c r="H140" s="232"/>
    </row>
    <row r="141" spans="1:8" ht="19.5" customHeight="1">
      <c r="A141" s="12"/>
      <c r="B141" s="12"/>
      <c r="C141" s="164" t="s">
        <v>21</v>
      </c>
      <c r="D141" s="233" t="s">
        <v>7</v>
      </c>
      <c r="E141" s="233"/>
      <c r="F141" s="233"/>
      <c r="G141" s="233"/>
      <c r="H141" s="234"/>
    </row>
    <row r="142" spans="1:8" ht="38.25" customHeight="1">
      <c r="A142" s="25"/>
      <c r="B142" s="25"/>
      <c r="C142" s="135" t="s">
        <v>20</v>
      </c>
      <c r="D142" s="214" t="s">
        <v>7</v>
      </c>
      <c r="E142" s="214"/>
      <c r="F142" s="214"/>
      <c r="G142" s="214"/>
      <c r="H142" s="230"/>
    </row>
    <row r="143" spans="1:8" ht="20.25" customHeight="1">
      <c r="A143" s="25"/>
      <c r="B143" s="25"/>
      <c r="C143" s="25" t="s">
        <v>22</v>
      </c>
      <c r="D143" s="236" t="s">
        <v>149</v>
      </c>
      <c r="E143" s="214"/>
      <c r="F143" s="214"/>
      <c r="G143" s="214"/>
      <c r="H143" s="230"/>
    </row>
    <row r="144" spans="1:8" ht="20.25" customHeight="1">
      <c r="A144" s="25"/>
      <c r="B144" s="25"/>
      <c r="C144" s="25" t="s">
        <v>9</v>
      </c>
      <c r="D144" s="214" t="s">
        <v>7</v>
      </c>
      <c r="E144" s="214"/>
      <c r="F144" s="214"/>
      <c r="G144" s="214"/>
      <c r="H144" s="230"/>
    </row>
    <row r="145" spans="1:8" ht="20.25" customHeight="1">
      <c r="A145" s="25"/>
      <c r="B145" s="25"/>
      <c r="C145" s="25" t="s">
        <v>23</v>
      </c>
      <c r="D145" s="236" t="s">
        <v>149</v>
      </c>
      <c r="E145" s="214"/>
      <c r="F145" s="214"/>
      <c r="G145" s="214"/>
      <c r="H145" s="230"/>
    </row>
    <row r="146" spans="1:10" ht="20.25" customHeight="1">
      <c r="A146" s="25"/>
      <c r="B146" s="25"/>
      <c r="C146" s="135" t="s">
        <v>11</v>
      </c>
      <c r="D146" s="214" t="s">
        <v>7</v>
      </c>
      <c r="E146" s="214"/>
      <c r="F146" s="214"/>
      <c r="G146" s="214"/>
      <c r="H146" s="230"/>
      <c r="J146" s="1" t="s">
        <v>127</v>
      </c>
    </row>
    <row r="147" spans="1:8" ht="20.25" customHeight="1">
      <c r="A147" s="25"/>
      <c r="B147" s="25"/>
      <c r="C147" s="135" t="s">
        <v>147</v>
      </c>
      <c r="D147" s="165">
        <v>0.03</v>
      </c>
      <c r="E147" s="25"/>
      <c r="F147" s="214"/>
      <c r="G147" s="214"/>
      <c r="H147" s="230"/>
    </row>
    <row r="148" spans="1:8" ht="20.25" customHeight="1">
      <c r="A148" s="25"/>
      <c r="B148" s="25"/>
      <c r="C148" s="25" t="s">
        <v>9</v>
      </c>
      <c r="D148" s="25" t="s">
        <v>7</v>
      </c>
      <c r="E148" s="25"/>
      <c r="F148" s="214"/>
      <c r="G148" s="214"/>
      <c r="H148" s="230"/>
    </row>
    <row r="149" spans="1:8" ht="14.25" customHeight="1">
      <c r="A149" s="25"/>
      <c r="B149" s="25"/>
      <c r="C149" s="135" t="s">
        <v>146</v>
      </c>
      <c r="D149" s="165">
        <v>0.18</v>
      </c>
      <c r="E149" s="25"/>
      <c r="F149" s="214"/>
      <c r="G149" s="214"/>
      <c r="H149" s="178"/>
    </row>
    <row r="150" spans="1:8" ht="37.5" customHeight="1">
      <c r="A150" s="25"/>
      <c r="B150" s="25"/>
      <c r="C150" s="135" t="s">
        <v>11</v>
      </c>
      <c r="D150" s="25" t="s">
        <v>7</v>
      </c>
      <c r="E150" s="25"/>
      <c r="F150" s="214"/>
      <c r="G150" s="214"/>
      <c r="H150" s="235"/>
    </row>
    <row r="151" spans="1:8" ht="37.5" customHeight="1">
      <c r="A151" s="166"/>
      <c r="B151" s="166"/>
      <c r="C151" s="237" t="s">
        <v>150</v>
      </c>
      <c r="D151" s="238"/>
      <c r="E151" s="238"/>
      <c r="F151" s="238"/>
      <c r="G151" s="166"/>
      <c r="H151" s="167"/>
    </row>
    <row r="152" spans="1:8" ht="41.25" customHeight="1">
      <c r="A152" s="166"/>
      <c r="B152" s="166"/>
      <c r="C152" s="239" t="s">
        <v>151</v>
      </c>
      <c r="D152" s="252"/>
      <c r="E152" s="252"/>
      <c r="F152" s="252"/>
      <c r="G152" s="166"/>
      <c r="H152" s="168"/>
    </row>
    <row r="153" spans="1:8" ht="14.25" customHeight="1">
      <c r="A153" s="3"/>
      <c r="B153" s="3"/>
      <c r="C153" s="3"/>
      <c r="D153" s="3"/>
      <c r="E153" s="3"/>
      <c r="F153" s="4"/>
      <c r="G153" s="3"/>
      <c r="H153" s="4"/>
    </row>
    <row r="154" spans="1:8" ht="14.25" customHeight="1">
      <c r="A154" s="3"/>
      <c r="B154" s="3"/>
      <c r="C154" s="3"/>
      <c r="D154" s="3"/>
      <c r="E154" s="3"/>
      <c r="F154" s="4"/>
      <c r="G154" s="3"/>
      <c r="H154" s="4"/>
    </row>
    <row r="155" spans="1:8" ht="14.25" customHeight="1">
      <c r="A155" s="3"/>
      <c r="B155" s="3"/>
      <c r="C155" s="3"/>
      <c r="D155" s="3"/>
      <c r="E155" s="3"/>
      <c r="F155" s="4"/>
      <c r="G155" s="3"/>
      <c r="H155" s="4"/>
    </row>
    <row r="156" spans="1:8" ht="14.25" customHeight="1">
      <c r="A156" s="3"/>
      <c r="B156" s="3"/>
      <c r="C156" s="3"/>
      <c r="D156" s="3"/>
      <c r="E156" s="3"/>
      <c r="F156" s="4"/>
      <c r="G156" s="3"/>
      <c r="H156" s="4"/>
    </row>
    <row r="157" spans="1:8" ht="14.25" customHeight="1">
      <c r="A157" s="3"/>
      <c r="B157" s="3"/>
      <c r="C157" s="3"/>
      <c r="D157" s="3"/>
      <c r="E157" s="3"/>
      <c r="F157" s="4"/>
      <c r="G157" s="3"/>
      <c r="H157" s="4"/>
    </row>
    <row r="158" spans="1:8" ht="14.25" customHeight="1">
      <c r="A158" s="3"/>
      <c r="B158" s="3"/>
      <c r="C158" s="3"/>
      <c r="D158" s="3"/>
      <c r="E158" s="3"/>
      <c r="F158" s="4"/>
      <c r="G158" s="3"/>
      <c r="H158" s="4"/>
    </row>
    <row r="159" spans="1:8" ht="14.25" customHeight="1">
      <c r="A159" s="3"/>
      <c r="B159" s="3"/>
      <c r="C159" s="3"/>
      <c r="D159" s="3"/>
      <c r="E159" s="3"/>
      <c r="F159" s="4"/>
      <c r="G159" s="3"/>
      <c r="H159" s="4"/>
    </row>
    <row r="160" spans="1:8" ht="14.25" customHeight="1">
      <c r="A160" s="3"/>
      <c r="B160" s="3"/>
      <c r="C160" s="3"/>
      <c r="D160" s="3"/>
      <c r="E160" s="3"/>
      <c r="F160" s="4"/>
      <c r="G160" s="3"/>
      <c r="H160" s="4"/>
    </row>
    <row r="161" spans="1:8" ht="14.25" customHeight="1">
      <c r="A161" s="3"/>
      <c r="B161" s="3"/>
      <c r="C161" s="3"/>
      <c r="D161" s="3"/>
      <c r="E161" s="3"/>
      <c r="F161" s="4"/>
      <c r="G161" s="3"/>
      <c r="H161" s="4"/>
    </row>
    <row r="162" spans="1:8" ht="14.25" customHeight="1">
      <c r="A162" s="3"/>
      <c r="B162" s="3"/>
      <c r="C162" s="3"/>
      <c r="D162" s="3"/>
      <c r="E162" s="3"/>
      <c r="F162" s="4"/>
      <c r="G162" s="3"/>
      <c r="H162" s="4"/>
    </row>
    <row r="163" spans="1:8" ht="14.25" customHeight="1">
      <c r="A163" s="3"/>
      <c r="B163" s="3"/>
      <c r="C163" s="3"/>
      <c r="D163" s="3"/>
      <c r="E163" s="3"/>
      <c r="F163" s="4"/>
      <c r="G163" s="3"/>
      <c r="H163" s="4"/>
    </row>
    <row r="164" spans="1:8" ht="14.25" customHeight="1">
      <c r="A164" s="3"/>
      <c r="B164" s="3"/>
      <c r="C164" s="3"/>
      <c r="D164" s="3"/>
      <c r="E164" s="3"/>
      <c r="F164" s="4"/>
      <c r="G164" s="3"/>
      <c r="H164" s="4"/>
    </row>
    <row r="165" spans="1:8" ht="14.25" customHeight="1">
      <c r="A165" s="3"/>
      <c r="B165" s="3"/>
      <c r="C165" s="3"/>
      <c r="D165" s="3"/>
      <c r="E165" s="3"/>
      <c r="F165" s="4"/>
      <c r="G165" s="3"/>
      <c r="H165" s="4"/>
    </row>
    <row r="166" spans="1:8" ht="14.25" customHeight="1">
      <c r="A166" s="3"/>
      <c r="B166" s="3"/>
      <c r="C166" s="3"/>
      <c r="D166" s="3"/>
      <c r="E166" s="3"/>
      <c r="F166" s="4"/>
      <c r="G166" s="3"/>
      <c r="H166" s="4"/>
    </row>
    <row r="167" spans="1:8" ht="14.25" customHeight="1">
      <c r="A167" s="3"/>
      <c r="B167" s="3"/>
      <c r="C167" s="3"/>
      <c r="D167" s="3"/>
      <c r="E167" s="3"/>
      <c r="F167" s="4"/>
      <c r="G167" s="3"/>
      <c r="H167" s="4"/>
    </row>
  </sheetData>
  <sheetProtection password="CF7A" sheet="1"/>
  <mergeCells count="17">
    <mergeCell ref="A84:H84"/>
    <mergeCell ref="D152:F152"/>
    <mergeCell ref="A7:H7"/>
    <mergeCell ref="A123:H123"/>
    <mergeCell ref="A93:H93"/>
    <mergeCell ref="A98:H98"/>
    <mergeCell ref="A72:H72"/>
    <mergeCell ref="A19:H19"/>
    <mergeCell ref="A1:H1"/>
    <mergeCell ref="A2:H2"/>
    <mergeCell ref="B4:B5"/>
    <mergeCell ref="C4:C5"/>
    <mergeCell ref="E4:F4"/>
    <mergeCell ref="A4:A5"/>
    <mergeCell ref="A3:C3"/>
    <mergeCell ref="G4:H4"/>
    <mergeCell ref="D4:D5"/>
  </mergeCells>
  <printOptions/>
  <pageMargins left="0.2755905511811024" right="0.1968503937007874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2015-11-28T15:23:46Z</cp:lastPrinted>
  <dcterms:created xsi:type="dcterms:W3CDTF">1996-10-14T23:33:28Z</dcterms:created>
  <dcterms:modified xsi:type="dcterms:W3CDTF">2016-02-11T13:56:44Z</dcterms:modified>
  <cp:category/>
  <cp:version/>
  <cp:contentType/>
  <cp:contentStatus/>
</cp:coreProperties>
</file>