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010" activeTab="0"/>
  </bookViews>
  <sheets>
    <sheet name="TAV" sheetId="1" r:id="rId1"/>
    <sheet name="G.B." sheetId="2" r:id="rId2"/>
    <sheet name="O.X2-1" sheetId="3" r:id="rId3"/>
    <sheet name="x.2.1" sheetId="4" r:id="rId4"/>
    <sheet name="x.2-2" sheetId="5" r:id="rId5"/>
    <sheet name="x.2.3" sheetId="6" r:id="rId6"/>
    <sheet name="obieqturi (2)" sheetId="7" r:id="rId7"/>
  </sheets>
  <definedNames>
    <definedName name="_xlnm.Print_Area" localSheetId="5">'x.2.3'!$A$1:$M$67</definedName>
    <definedName name="_xlnm.Print_Area" localSheetId="4">'x.2-2'!$A$1:$M$83</definedName>
    <definedName name="_xlnm.Print_Titles" localSheetId="3">'x.2.1'!$17:$17</definedName>
    <definedName name="_xlnm.Print_Titles" localSheetId="5">'x.2.3'!$18:$18</definedName>
    <definedName name="_xlnm.Print_Titles" localSheetId="4">'x.2-2'!$18:$18</definedName>
  </definedNames>
  <calcPr fullCalcOnLoad="1"/>
</workbook>
</file>

<file path=xl/sharedStrings.xml><?xml version="1.0" encoding="utf-8"?>
<sst xmlns="http://schemas.openxmlformats.org/spreadsheetml/2006/main" count="753" uniqueCount="303">
  <si>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</si>
  <si>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</si>
  <si>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</si>
  <si>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</si>
  <si>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</si>
  <si>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</si>
  <si>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</si>
  <si>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</si>
  <si>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</si>
  <si>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</si>
  <si>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</si>
  <si>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</si>
  <si>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</si>
  <si>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</si>
  <si>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</si>
  <si>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</si>
  <si>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</si>
  <si>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</si>
  <si>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</si>
  <si>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</si>
  <si>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</si>
  <si>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</si>
  <si>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</si>
  <si>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</si>
  <si>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</si>
  <si>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</si>
  <si>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</si>
  <si>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</si>
  <si>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</si>
  <si>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</si>
  <si>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</si>
  <si>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</si>
  <si>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grZ.m.</t>
  </si>
  <si>
    <t>SromiTi resursebi</t>
  </si>
  <si>
    <t>kac/sT</t>
  </si>
  <si>
    <t>manqanebi</t>
  </si>
  <si>
    <t>danarCeni xarjebi</t>
  </si>
  <si>
    <t>cali</t>
  </si>
  <si>
    <t>kg</t>
  </si>
  <si>
    <t>xarjTaRmricxveli:</t>
  </si>
  <si>
    <t>kompl</t>
  </si>
  <si>
    <t>zednadebi xarjebi</t>
  </si>
  <si>
    <t>gegmiuri mogeba</t>
  </si>
  <si>
    <t>17-1-5.</t>
  </si>
  <si>
    <t>17-3-3.</t>
  </si>
  <si>
    <t xml:space="preserve">saxarjTaRricxvo Rirebuleba   </t>
  </si>
  <si>
    <t>aTasi  lari</t>
  </si>
  <si>
    <t>Tbilisi 2015 weli</t>
  </si>
  <si>
    <t>ganmartebiTi baraTi</t>
  </si>
  <si>
    <t xml:space="preserve">saerTo saxarjTaRricxvo Rirebulebaa _   </t>
  </si>
  <si>
    <t>aTasi lari.</t>
  </si>
  <si>
    <t xml:space="preserve"> d.R.g. _ </t>
  </si>
  <si>
    <t xml:space="preserve">aTasi  lari, </t>
  </si>
  <si>
    <t>saxarjTaRricxvo Rirebuleba</t>
  </si>
  <si>
    <t>samSeneblo samuSaoebis</t>
  </si>
  <si>
    <t>samontaJo samuSaoebis</t>
  </si>
  <si>
    <t xml:space="preserve">saxarjTaRicxvo Rirebuleba </t>
  </si>
  <si>
    <t>aTasi lari</t>
  </si>
  <si>
    <t xml:space="preserve">saxarjTaRricxvo xelfasi  </t>
  </si>
  <si>
    <t>saxarjT-aRricxvo gaangariSebis #</t>
  </si>
  <si>
    <t>samuSaoebis da danaxarjebis                                         dasaxeleba</t>
  </si>
  <si>
    <t>mowyob-ilob-s, avejis inventa-ris</t>
  </si>
  <si>
    <t>xelfasis Tanxebi</t>
  </si>
  <si>
    <t xml:space="preserve">samSeneblo samuSaoebi </t>
  </si>
  <si>
    <t>xarjRTaRmricxveli:</t>
  </si>
  <si>
    <t>samSeneblo samusaoebi</t>
  </si>
  <si>
    <t>ganzomileba</t>
  </si>
  <si>
    <t xml:space="preserve">   normatiuli  resursi</t>
  </si>
  <si>
    <t xml:space="preserve">   samSeneblo </t>
  </si>
  <si>
    <t>erT. fasi</t>
  </si>
  <si>
    <t>kub.m.</t>
  </si>
  <si>
    <t>sxva xarjebi</t>
  </si>
  <si>
    <t>kv.m.</t>
  </si>
  <si>
    <t xml:space="preserve"> jami</t>
  </si>
  <si>
    <t xml:space="preserve">zednadebi xarjebi </t>
  </si>
  <si>
    <t>saxarjTaRricxvo mogeba</t>
  </si>
  <si>
    <t>xarjTaRmricxveli</t>
  </si>
  <si>
    <t>lok.x.#1-1</t>
  </si>
  <si>
    <t>lok.x.#1-2</t>
  </si>
  <si>
    <t>lok.x.#1-3</t>
  </si>
  <si>
    <t>dRg 18%</t>
  </si>
  <si>
    <t>100kv.m.</t>
  </si>
  <si>
    <t xml:space="preserve">SromiTi resursebi 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</si>
  <si>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</si>
  <si>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>safuZveli: defeqturi aqti</t>
  </si>
  <si>
    <t>wyalsaden-kanalizacia</t>
  </si>
  <si>
    <t>webo-cementi</t>
  </si>
  <si>
    <t>saStefselo rozeti  hermetuli</t>
  </si>
  <si>
    <t>grZ.m</t>
  </si>
  <si>
    <t xml:space="preserve">zednadebi xarjebi montaJze </t>
  </si>
  <si>
    <t xml:space="preserve">saxarjTaRricxvo mogeba </t>
  </si>
  <si>
    <t>saStefselo rozeti hermetuli Sesrulebis</t>
  </si>
  <si>
    <t>15-168-7.</t>
  </si>
  <si>
    <t xml:space="preserve">saRebavi </t>
  </si>
  <si>
    <t>11-27-7.</t>
  </si>
  <si>
    <t>webo</t>
  </si>
  <si>
    <t>laminirebuli parketis dasagebi Rrubeli</t>
  </si>
  <si>
    <t>Sida  wyalsaden-kanalizacia</t>
  </si>
  <si>
    <t>Sida el.momarageba</t>
  </si>
  <si>
    <t>montaJi</t>
  </si>
  <si>
    <t>8-591-10</t>
  </si>
  <si>
    <t>materialuri resursi</t>
  </si>
  <si>
    <t>gauTvaliswinebeli xarjebi 4%</t>
  </si>
  <si>
    <t>46-31-2</t>
  </si>
  <si>
    <t>11-8-1;11-8-2</t>
  </si>
  <si>
    <t>iatakze cementis moWimva sisq. 30mm</t>
  </si>
  <si>
    <t>SromiTi resursebi 18,8+0,34X2=</t>
  </si>
  <si>
    <t>manqanebi 0,95+0,23X2=</t>
  </si>
  <si>
    <t>cementis xsnari ~m100~ 2,04+0,51X2=</t>
  </si>
  <si>
    <t>11-20-3.</t>
  </si>
  <si>
    <t>iatakze keramikuli filebis dageba</t>
  </si>
  <si>
    <t>filebi keramikuli (metlaxis)</t>
  </si>
  <si>
    <t>m/sT</t>
  </si>
  <si>
    <t>r21-87</t>
  </si>
  <si>
    <t>tona</t>
  </si>
  <si>
    <t>r1-2</t>
  </si>
  <si>
    <t>nagvis datvirTva avtoTviTm. xeliT</t>
  </si>
  <si>
    <t>samSeneblo nagvis  transportireba 25km-ze  590X1,75=</t>
  </si>
  <si>
    <t>46-30-1gam</t>
  </si>
  <si>
    <t>8-402-2</t>
  </si>
  <si>
    <t>spilenZis ZarRvebiani   sadeni  kveTiT 2X2,5mm²</t>
  </si>
  <si>
    <t>8-591-2</t>
  </si>
  <si>
    <t>gamomrTvelis Rirebuleba</t>
  </si>
  <si>
    <t>8-603-1.</t>
  </si>
  <si>
    <t>sanaTis Rirebuelba naTuriT</t>
  </si>
  <si>
    <t xml:space="preserve"> safiTxni</t>
  </si>
  <si>
    <t>plastmasis plinTusi</t>
  </si>
  <si>
    <t>laminirebuli iataki</t>
  </si>
  <si>
    <t xml:space="preserve">CamrTveli faruli gayvanilobis erTpolusa </t>
  </si>
  <si>
    <t>16-24-2.</t>
  </si>
  <si>
    <t>milis Rirebuleba d=20mm</t>
  </si>
  <si>
    <t>17-4-1.</t>
  </si>
  <si>
    <t>unitazis  Rirebuleba</t>
  </si>
  <si>
    <t>15-55-9</t>
  </si>
  <si>
    <t>kedlebis mobaTqaSeba cementis xsnariT</t>
  </si>
  <si>
    <t>t.n.3.11</t>
  </si>
  <si>
    <t>SromiTi resursebi 101X1,16=</t>
  </si>
  <si>
    <t>cementis xsnari(2.12+0,26)X1,05=</t>
  </si>
  <si>
    <t>kodi1430</t>
  </si>
  <si>
    <t>xsnaris tumbo 4,1X1,15=</t>
  </si>
  <si>
    <t>wylis Semrevi onkanis mowyoba</t>
  </si>
  <si>
    <t xml:space="preserve">wylis Semrevi onkani </t>
  </si>
  <si>
    <t>Sida  el.momarageba</t>
  </si>
  <si>
    <t>iatakidan metlaxis filebis demontaJi</t>
  </si>
  <si>
    <t>cementis moWimvis demontaJi</t>
  </si>
  <si>
    <t>r25-16-54</t>
  </si>
  <si>
    <t>arsebuli unitazis demontaJi</t>
  </si>
  <si>
    <t>25-16-53</t>
  </si>
  <si>
    <t>xelsabanis demontaJi</t>
  </si>
  <si>
    <t>wyalsadenis plastmasis milebis mowy. d=20mm</t>
  </si>
  <si>
    <t xml:space="preserve">სამუშაო დასახელება </t>
  </si>
  <si>
    <t>განზ.</t>
  </si>
  <si>
    <t>karis Riobis amoSeneba TabaSir muyaos filiT</t>
  </si>
  <si>
    <t>tixris montaJi TabaSirmuyaos filebiT, daTbunviT</t>
  </si>
  <si>
    <t>arsebul keramogranitis iatakze laminatis mowyoba plastmasis plintusebiT</t>
  </si>
  <si>
    <t>iatakze metlaxis filebis demontaJi</t>
  </si>
  <si>
    <t>iatakze Zveli moWimvis demontaJi</t>
  </si>
  <si>
    <t>c</t>
  </si>
  <si>
    <t>iatakis moWimva qviSa-cementis xsnariT</t>
  </si>
  <si>
    <t>metlaxis iatakis mowyoba metlaxis plintusebiT</t>
  </si>
  <si>
    <t>grZ/m</t>
  </si>
  <si>
    <t>wylis SemSvebi onkani</t>
  </si>
  <si>
    <t>wylis mricxvelis montaJi</t>
  </si>
  <si>
    <t>Zalovani kabelis gaWimva III sarTulidan II sarTulis Sekiduli Weris zemoT vestibiulamde</t>
  </si>
  <si>
    <t>kedlebis galesva qviSacementis xsnariT</t>
  </si>
  <si>
    <t>kedlebis SefiTxvna</t>
  </si>
  <si>
    <t>xelsabanis montaJi furnituriT da Semrevi onkaniT</t>
  </si>
  <si>
    <t>unitazis montaJi, fasonuri elementebiT</t>
  </si>
  <si>
    <t>el.CamrTvelebis mowyoba 1-iani</t>
  </si>
  <si>
    <t>el.rozetebis montaJi</t>
  </si>
  <si>
    <t>kondicioneris (zamTari-zafxuli) montaJi</t>
  </si>
  <si>
    <t xml:space="preserve">arsebuli xis kibis SeRebva maRalxarisxiani  saRebaviT </t>
  </si>
  <si>
    <t>10-59-1</t>
  </si>
  <si>
    <t>dam.gam.2</t>
  </si>
  <si>
    <t>TabaSirmuyao (kompleqti)</t>
  </si>
  <si>
    <t>10-59-2</t>
  </si>
  <si>
    <t>TabaSirmuyaos tixari (kompleqti)</t>
  </si>
  <si>
    <t>kedlebis SefiTxvna da SeRebva wyalemulsiuri saRebaviT</t>
  </si>
  <si>
    <t>r4-837gam</t>
  </si>
  <si>
    <t>amstronigi~-s Werze filebis Secvla (60X60sm)</t>
  </si>
  <si>
    <t>`amstrongi~-s fila</t>
  </si>
  <si>
    <t>r5-56</t>
  </si>
  <si>
    <t>100cali</t>
  </si>
  <si>
    <t>webocementi</t>
  </si>
  <si>
    <t>iatakze keramogranitis filebis Secvla (60X60sm)</t>
  </si>
  <si>
    <t>keramogranitis fila</t>
  </si>
  <si>
    <t>46-32-3</t>
  </si>
  <si>
    <t>10-20-1.</t>
  </si>
  <si>
    <t>m.d.f.-is karis  Rirebuleba (kompl)</t>
  </si>
  <si>
    <t>kv.m</t>
  </si>
  <si>
    <t>kg.</t>
  </si>
  <si>
    <t>15-160-3gam</t>
  </si>
  <si>
    <t>saRebavi zeTovani</t>
  </si>
  <si>
    <t xml:space="preserve">Senobis gasufTaveba samSeneblo  nagvisagan </t>
  </si>
  <si>
    <t>srf2015-III T13p.25</t>
  </si>
  <si>
    <t>Sedgenilia 2015w. III kv.fasebiT</t>
  </si>
  <si>
    <t xml:space="preserve">Sedgenilia 2015w. III kv. doneze                             </t>
  </si>
  <si>
    <t>saobieqto xarjTaRricxva #1</t>
  </si>
  <si>
    <t>lokalur-resursuli xarjTaRricxva #1-1</t>
  </si>
  <si>
    <t>lokalur-resursuli xarjTaRricxva #1-2</t>
  </si>
  <si>
    <t xml:space="preserve">Sedgenilia 2015w. III kv. mimdinare doneze                                 </t>
  </si>
  <si>
    <t>25-16-54</t>
  </si>
  <si>
    <t>Turquli jamis demontaJi</t>
  </si>
  <si>
    <t>r25-16-1</t>
  </si>
  <si>
    <t>wylis milebis demontaJi Ø20</t>
  </si>
  <si>
    <t>16-6-1. vzer-88 p.2.9 k=0,4</t>
  </si>
  <si>
    <r>
      <t xml:space="preserve">plpastmasis sakanalizac. milebi demontaJi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=50mm</t>
    </r>
  </si>
  <si>
    <t>16-6-1.</t>
  </si>
  <si>
    <r>
      <t xml:space="preserve">plpastmasis sakanalizac. milebi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=50mm</t>
    </r>
  </si>
  <si>
    <t>100grZ.m.</t>
  </si>
  <si>
    <r>
      <t xml:space="preserve">mili plastmasis sakanalizacio </t>
    </r>
    <r>
      <rPr>
        <sz val="11"/>
        <rFont val="Calibri"/>
        <family val="2"/>
      </rPr>
      <t>Ø</t>
    </r>
    <r>
      <rPr>
        <sz val="11"/>
        <rFont val="Arachveulebrivi Thin"/>
        <family val="2"/>
      </rPr>
      <t>=50mm</t>
    </r>
  </si>
  <si>
    <t xml:space="preserve">milebis samagrebi </t>
  </si>
  <si>
    <t>16-18-2.</t>
  </si>
  <si>
    <t>WanWiki qanCiTa da sayeluriT</t>
  </si>
  <si>
    <t>samagrebi</t>
  </si>
  <si>
    <t>wylis mricxveli d=50mm</t>
  </si>
  <si>
    <t xml:space="preserve"> xelsabani furnituriT</t>
  </si>
  <si>
    <t xml:space="preserve"> unitazi mowyoba fasonuri nawilebiT</t>
  </si>
  <si>
    <t>20-7-1.</t>
  </si>
  <si>
    <t>saventilacio  cxauri 200X300mm</t>
  </si>
  <si>
    <t>gamwovi cxauri</t>
  </si>
  <si>
    <t>lokalur-resursuli xarjTaRricxva #1-3</t>
  </si>
  <si>
    <t xml:space="preserve">Sedgenilia 2015w. IIIkv. mimdinare doneze                                 </t>
  </si>
  <si>
    <t>el.sadenebiT oTaxis daqselva(2X2.5) (spilenZis)</t>
  </si>
  <si>
    <t>8-400-2</t>
  </si>
  <si>
    <t>kabeli</t>
  </si>
  <si>
    <t>20-31-4.</t>
  </si>
  <si>
    <t>kondencioneri</t>
  </si>
  <si>
    <t>komp.</t>
  </si>
  <si>
    <t xml:space="preserve"> xarjTaRricxva Sedgenilia  saqarTvelos premier-ministris brZaneba #52-is da dadgenileba #55-is (.2014w. 14 ianavri) safuZvelze 1984 wlis normebiTa da mSeneblobis SemfasebelTa  kavSiris mier gamocemuli samSeneblo  resursebis fasebiT  2015 wlis III kvartlis doneze, agreTve meToduri cnobaris (mSeneblobis da saremonto samuSaoebis saxarjTaRricxvo fasebis gaangariSebis Sesaxeb) 2015w.</t>
  </si>
  <si>
    <t>liftis karis Riobis amoSeneba TabaSir muyaos filiT</t>
  </si>
  <si>
    <r>
      <t>მ</t>
    </r>
    <r>
      <rPr>
        <sz val="12"/>
        <rFont val="Calibri"/>
        <family val="2"/>
      </rPr>
      <t>²</t>
    </r>
  </si>
  <si>
    <t>tixris montaJi TabaSirmuyaos filebiT, Tavisive metalis konstruqciebze, daTbunviT</t>
  </si>
  <si>
    <t>sapirfareSos fanjaris demontaJi</t>
  </si>
  <si>
    <t>sapirfareSoSi  metaloplastmasis fanjaris montaJi  (2 mxrivi gadmoRebiT)</t>
  </si>
  <si>
    <r>
      <t>sapirfareSoSi amortizirebuli mdf-is karebis da CarCos demontaJi (</t>
    </r>
    <r>
      <rPr>
        <sz val="12"/>
        <color indexed="8"/>
        <rFont val="_ Arial"/>
        <family val="2"/>
      </rPr>
      <t>W=0,8m X H=2m)</t>
    </r>
  </si>
  <si>
    <r>
      <t>sapirfareSoSi mdf-is karebis da CarCos montaJi, Tavisi furnituriT da saketiT (</t>
    </r>
    <r>
      <rPr>
        <sz val="12"/>
        <color indexed="8"/>
        <rFont val="_ Arial"/>
        <family val="2"/>
      </rPr>
      <t>W=0,8m X H=2m)</t>
    </r>
  </si>
  <si>
    <r>
      <t>mdf-is karebis da CarCos montaJi, Tavisi furnituriT da saketiT (</t>
    </r>
    <r>
      <rPr>
        <sz val="12"/>
        <color indexed="8"/>
        <rFont val="_ Arial"/>
        <family val="2"/>
      </rPr>
      <t>W=1m X H=2,2m)</t>
    </r>
  </si>
  <si>
    <r>
      <t>m</t>
    </r>
    <r>
      <rPr>
        <sz val="12"/>
        <rFont val="Calibri"/>
        <family val="2"/>
      </rPr>
      <t>²</t>
    </r>
  </si>
  <si>
    <t>arsebuli unitazis  da ori Turquli "fexsalagis" demontaJi</t>
  </si>
  <si>
    <t>xelsabanis (wylis SemreviT) demontaJi</t>
  </si>
  <si>
    <t>xelsabanis  montaJi</t>
  </si>
  <si>
    <t>xelsabanis wylis Semrevis montaJi</t>
  </si>
  <si>
    <r>
      <t xml:space="preserve">wylis milebis demontaJi </t>
    </r>
    <r>
      <rPr>
        <sz val="12"/>
        <color indexed="8"/>
        <rFont val="Calibri"/>
        <family val="2"/>
      </rPr>
      <t>Ø</t>
    </r>
    <r>
      <rPr>
        <sz val="12"/>
        <color indexed="8"/>
        <rFont val="AcadNusx"/>
        <family val="0"/>
      </rPr>
      <t>20</t>
    </r>
  </si>
  <si>
    <r>
      <t>grZ</t>
    </r>
    <r>
      <rPr>
        <b/>
        <sz val="12"/>
        <rFont val="AcadNusx"/>
        <family val="0"/>
      </rPr>
      <t>/</t>
    </r>
    <r>
      <rPr>
        <sz val="12"/>
        <rFont val="AcadNusx"/>
        <family val="0"/>
      </rPr>
      <t>m</t>
    </r>
  </si>
  <si>
    <r>
      <t xml:space="preserve">wylis milebis montaJi </t>
    </r>
    <r>
      <rPr>
        <sz val="12"/>
        <color indexed="8"/>
        <rFont val="Calibri"/>
        <family val="2"/>
      </rPr>
      <t>Ø</t>
    </r>
    <r>
      <rPr>
        <sz val="12"/>
        <color indexed="8"/>
        <rFont val="AcadNusx"/>
        <family val="0"/>
      </rPr>
      <t>20</t>
    </r>
  </si>
  <si>
    <r>
      <t xml:space="preserve">kanalizaciis milebis demontaJi </t>
    </r>
    <r>
      <rPr>
        <sz val="12"/>
        <color indexed="8"/>
        <rFont val="Calibri"/>
        <family val="2"/>
      </rPr>
      <t>Ø</t>
    </r>
    <r>
      <rPr>
        <sz val="12"/>
        <color indexed="8"/>
        <rFont val="AcadNusx"/>
        <family val="0"/>
      </rPr>
      <t>50</t>
    </r>
  </si>
  <si>
    <r>
      <t xml:space="preserve">kanalizaciis milebis montaJi </t>
    </r>
    <r>
      <rPr>
        <sz val="12"/>
        <color indexed="8"/>
        <rFont val="Calibri"/>
        <family val="2"/>
      </rPr>
      <t>Ø</t>
    </r>
    <r>
      <rPr>
        <sz val="12"/>
        <color indexed="8"/>
        <rFont val="AcadNusx"/>
        <family val="0"/>
      </rPr>
      <t>50</t>
    </r>
  </si>
  <si>
    <r>
      <t>aluminis fanjrebis demontaJi 155</t>
    </r>
    <r>
      <rPr>
        <sz val="12"/>
        <color indexed="8"/>
        <rFont val="Times New Roman"/>
        <family val="1"/>
      </rPr>
      <t>x140</t>
    </r>
    <r>
      <rPr>
        <sz val="12"/>
        <color indexed="8"/>
        <rFont val="AcadNusx"/>
        <family val="0"/>
      </rPr>
      <t xml:space="preserve"> sm</t>
    </r>
  </si>
  <si>
    <r>
      <t>axli metaloplastmasis fanjrebis montaJi, Tavisi TaroTi 155</t>
    </r>
    <r>
      <rPr>
        <sz val="12"/>
        <color indexed="8"/>
        <rFont val="Times New Roman"/>
        <family val="1"/>
      </rPr>
      <t>x140</t>
    </r>
    <r>
      <rPr>
        <sz val="12"/>
        <color indexed="8"/>
        <rFont val="AcadNusx"/>
        <family val="0"/>
      </rPr>
      <t xml:space="preserve"> sm</t>
    </r>
  </si>
  <si>
    <r>
      <t>farda Jaluzi (</t>
    </r>
    <r>
      <rPr>
        <sz val="12"/>
        <color indexed="8"/>
        <rFont val="_ Arial"/>
        <family val="2"/>
      </rPr>
      <t>W=1,7m X H= 1,8m)</t>
    </r>
  </si>
  <si>
    <r>
      <t>metaloplastmasis fanjrebis demontaJi 2cali (</t>
    </r>
    <r>
      <rPr>
        <sz val="12"/>
        <color indexed="8"/>
        <rFont val="_ Arial"/>
        <family val="2"/>
      </rPr>
      <t>W=1,5m X H=1,6m)</t>
    </r>
  </si>
  <si>
    <r>
      <t>metaloplastmasis fanjrebis montaJi, Tavisi TaroTi 2cali(</t>
    </r>
    <r>
      <rPr>
        <sz val="12"/>
        <color indexed="8"/>
        <rFont val="_ Arial"/>
        <family val="2"/>
      </rPr>
      <t>W</t>
    </r>
    <r>
      <rPr>
        <sz val="12"/>
        <color indexed="8"/>
        <rFont val="AcadNusx"/>
        <family val="0"/>
      </rPr>
      <t xml:space="preserve">=1,5m X </t>
    </r>
    <r>
      <rPr>
        <sz val="12"/>
        <color indexed="8"/>
        <rFont val="_ Arial"/>
        <family val="2"/>
      </rPr>
      <t>H</t>
    </r>
    <r>
      <rPr>
        <sz val="12"/>
        <color indexed="8"/>
        <rFont val="AcadNusx"/>
        <family val="0"/>
      </rPr>
      <t xml:space="preserve">=1,6m) </t>
    </r>
  </si>
  <si>
    <t>haeris gamwovis montaJi (sapirfareSoSi)</t>
  </si>
  <si>
    <t>kedlebis SeRebva wyal-emulsiis saRebaviT</t>
  </si>
  <si>
    <t>Turquli "fexsalagis"  Tavisi Camrecxi mowyobilobiT, montaJi</t>
  </si>
  <si>
    <r>
      <t>el.sadenebiT oTaxis daqselva(2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AcadNusx"/>
        <family val="0"/>
      </rPr>
      <t>2.5) (spilenZis)</t>
    </r>
  </si>
  <si>
    <t>el.CamrTvelebis mowyoba 2-iani</t>
  </si>
  <si>
    <t>ამსტრონგის სანათების მონტაჟი 4 ნათურიანი დღის განათების, 60X60sm (arsebul amstrongis Werze)</t>
  </si>
  <si>
    <r>
      <t>"amstronigs" Werze filebis Secvla (60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AcadNusx"/>
        <family val="0"/>
      </rPr>
      <t>60sm)</t>
    </r>
  </si>
  <si>
    <r>
      <t>iatakze keramogranitis filebis Secvla (60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AcadNusx"/>
        <family val="0"/>
      </rPr>
      <t>60sm)</t>
    </r>
  </si>
  <si>
    <r>
      <t>Zveli metaloplastmasis karis Tavisi CarCoTi demontaJi (</t>
    </r>
    <r>
      <rPr>
        <b/>
        <sz val="12"/>
        <color indexed="8"/>
        <rFont val="Times New Roman"/>
        <family val="1"/>
      </rPr>
      <t>W</t>
    </r>
    <r>
      <rPr>
        <sz val="12"/>
        <color indexed="8"/>
        <rFont val="AcadNusx"/>
        <family val="0"/>
      </rPr>
      <t xml:space="preserve">=0,85m </t>
    </r>
    <r>
      <rPr>
        <sz val="12"/>
        <color indexed="8"/>
        <rFont val="Times New Roman"/>
        <family val="1"/>
      </rPr>
      <t>X</t>
    </r>
    <r>
      <rPr>
        <sz val="12"/>
        <color indexed="8"/>
        <rFont val="AcadNusx"/>
        <family val="0"/>
      </rPr>
      <t xml:space="preserve"> </t>
    </r>
    <r>
      <rPr>
        <b/>
        <sz val="12"/>
        <color indexed="8"/>
        <rFont val="Times New Roman"/>
        <family val="1"/>
      </rPr>
      <t>H</t>
    </r>
    <r>
      <rPr>
        <sz val="12"/>
        <color indexed="8"/>
        <rFont val="AcadNusx"/>
        <family val="0"/>
      </rPr>
      <t>=2,5m)</t>
    </r>
  </si>
  <si>
    <r>
      <t>metaloplastmasis karis montaJi Tavisi CarCoTi (</t>
    </r>
    <r>
      <rPr>
        <b/>
        <sz val="12"/>
        <color indexed="8"/>
        <rFont val="Times New Roman"/>
        <family val="1"/>
      </rPr>
      <t>W</t>
    </r>
    <r>
      <rPr>
        <sz val="12"/>
        <color indexed="8"/>
        <rFont val="AcadNusx"/>
        <family val="0"/>
      </rPr>
      <t>=0,85m  X H</t>
    </r>
    <r>
      <rPr>
        <b/>
        <sz val="12"/>
        <color indexed="8"/>
        <rFont val="Times New Roman"/>
        <family val="1"/>
      </rPr>
      <t>H</t>
    </r>
    <r>
      <rPr>
        <sz val="12"/>
        <color indexed="8"/>
        <rFont val="AcadNusx"/>
        <family val="0"/>
      </rPr>
      <t>=2,50m)</t>
    </r>
  </si>
  <si>
    <t>karebis Sveicari</t>
  </si>
  <si>
    <r>
      <t>farda Jaluzi (</t>
    </r>
    <r>
      <rPr>
        <sz val="12"/>
        <color indexed="8"/>
        <rFont val="_ Arial"/>
        <family val="2"/>
      </rPr>
      <t>W=1,5m X H= 2,6m)</t>
    </r>
  </si>
  <si>
    <r>
      <t>saventilacio cxauris montaJi (</t>
    </r>
    <r>
      <rPr>
        <b/>
        <sz val="12"/>
        <color indexed="8"/>
        <rFont val="Times New Roman"/>
        <family val="1"/>
      </rPr>
      <t>W</t>
    </r>
    <r>
      <rPr>
        <sz val="12"/>
        <color indexed="8"/>
        <rFont val="AcadNusx"/>
        <family val="0"/>
      </rPr>
      <t xml:space="preserve">=0,2m X </t>
    </r>
    <r>
      <rPr>
        <b/>
        <sz val="12"/>
        <color indexed="8"/>
        <rFont val="Times New Roman"/>
        <family val="1"/>
      </rPr>
      <t>H</t>
    </r>
    <r>
      <rPr>
        <sz val="12"/>
        <color indexed="8"/>
        <rFont val="AcadNusx"/>
        <family val="0"/>
      </rPr>
      <t>=0,3m)</t>
    </r>
  </si>
  <si>
    <r>
      <t>sapirfareSoSi Zveli mdf-is karis CarCos demontaJi (</t>
    </r>
    <r>
      <rPr>
        <sz val="11"/>
        <rFont val="Cambria"/>
        <family val="1"/>
      </rPr>
      <t>W</t>
    </r>
    <r>
      <rPr>
        <sz val="11"/>
        <rFont val="Arachveulebrivi Thin"/>
        <family val="2"/>
      </rPr>
      <t xml:space="preserve">=0,80m </t>
    </r>
    <r>
      <rPr>
        <sz val="11"/>
        <rFont val="Cambria"/>
        <family val="1"/>
      </rPr>
      <t>X H</t>
    </r>
    <r>
      <rPr>
        <sz val="11"/>
        <rFont val="Arachveulebrivi Thin"/>
        <family val="2"/>
      </rPr>
      <t>=2,00m) 2c</t>
    </r>
  </si>
  <si>
    <r>
      <t>saprifareSoSi m.d.f.-is karis mowyoba  (</t>
    </r>
    <r>
      <rPr>
        <sz val="11"/>
        <rFont val="Cambria"/>
        <family val="1"/>
      </rPr>
      <t>W</t>
    </r>
    <r>
      <rPr>
        <sz val="11"/>
        <rFont val="Arachveulebrivi Thin"/>
        <family val="2"/>
      </rPr>
      <t xml:space="preserve">=0,80m </t>
    </r>
    <r>
      <rPr>
        <sz val="11"/>
        <rFont val="Cambria"/>
        <family val="1"/>
      </rPr>
      <t xml:space="preserve"> X H</t>
    </r>
    <r>
      <rPr>
        <sz val="11"/>
        <rFont val="Arachveulebrivi Thin"/>
        <family val="2"/>
      </rPr>
      <t>=2,00m) 2c</t>
    </r>
  </si>
  <si>
    <t>Turquli fexsalagis mowyoba Camrecxi avziT</t>
  </si>
  <si>
    <t>fexsalagis Rirebuleba  Rirebuleba</t>
  </si>
  <si>
    <t xml:space="preserve">CamrTveli faruli gayvanilobis orpolusa </t>
  </si>
  <si>
    <t>amstrongis sanaTis montaJi 4 naTuriani dRis ganaTebis 60*60 sm amstrongis Werze</t>
  </si>
  <si>
    <t>9-14-5</t>
  </si>
  <si>
    <t>fanjris blokis Rirebuleba</t>
  </si>
  <si>
    <t>metaloplastmasis fanjrebis mowyoba (155X140)sm 2 cali</t>
  </si>
  <si>
    <t>sapirfareSoSi metaloplasmasis fanjris mowyoba ormxrivi gaRebiT</t>
  </si>
  <si>
    <t>metaloplastmasis fanjrebis mowyoba (160X150)sm 2 cali</t>
  </si>
  <si>
    <t>46-32-1</t>
  </si>
  <si>
    <r>
      <t xml:space="preserve"> m.d.f.-is karis mowyoba  (</t>
    </r>
    <r>
      <rPr>
        <sz val="11"/>
        <rFont val="Cambria"/>
        <family val="1"/>
      </rPr>
      <t>W</t>
    </r>
    <r>
      <rPr>
        <sz val="11"/>
        <rFont val="Arachveulebrivi Thin"/>
        <family val="2"/>
      </rPr>
      <t xml:space="preserve">=1m </t>
    </r>
    <r>
      <rPr>
        <sz val="11"/>
        <rFont val="Cambria"/>
        <family val="1"/>
      </rPr>
      <t xml:space="preserve"> X H</t>
    </r>
    <r>
      <rPr>
        <sz val="11"/>
        <rFont val="Arachveulebrivi Thin"/>
        <family val="2"/>
      </rPr>
      <t>=2,2m) 1c</t>
    </r>
  </si>
  <si>
    <t>თბილისის mickeviCis 29a-Si II sarTulze saagentosaTvis gamoyofili farTis (96.6 m2) saremonto  samuSaoebi</t>
  </si>
  <si>
    <t>g. nanobaSvili</t>
  </si>
  <si>
    <t>20-20-1.</t>
  </si>
  <si>
    <t>ventilatori</t>
  </si>
  <si>
    <t>aluminis fanjrebis demontaJi</t>
  </si>
  <si>
    <t>9-14-5 ВЗЕР-88 p.2.9. г)</t>
  </si>
  <si>
    <t>metaloplastikis fanjrebis demontaJi</t>
  </si>
  <si>
    <t>SromiTi resursebi k=0,6</t>
  </si>
  <si>
    <r>
      <t>Zveli metaloplastmasis karis Tavisi CarCoTi demontaJi (</t>
    </r>
    <r>
      <rPr>
        <sz val="11"/>
        <rFont val="Cambria"/>
        <family val="1"/>
      </rPr>
      <t>W</t>
    </r>
    <r>
      <rPr>
        <sz val="11"/>
        <rFont val="Arachveulebrivi Thin"/>
        <family val="2"/>
      </rPr>
      <t xml:space="preserve">=0,85m X </t>
    </r>
    <r>
      <rPr>
        <sz val="11"/>
        <rFont val="Cambria"/>
        <family val="1"/>
      </rPr>
      <t>H</t>
    </r>
    <r>
      <rPr>
        <sz val="11"/>
        <rFont val="Arachveulebrivi Thin"/>
        <family val="2"/>
      </rPr>
      <t>=2,5m) 2 cali</t>
    </r>
  </si>
  <si>
    <t>9-14-5gam</t>
  </si>
  <si>
    <t>karis blokis Rirebuleba</t>
  </si>
  <si>
    <r>
      <t>metaloplastmasis karis montaJi Tavisi CarCoTi (</t>
    </r>
    <r>
      <rPr>
        <sz val="11"/>
        <rFont val="Cambria"/>
        <family val="1"/>
      </rPr>
      <t>W</t>
    </r>
    <r>
      <rPr>
        <sz val="11"/>
        <rFont val="Arachveulebrivi Thin"/>
        <family val="2"/>
      </rPr>
      <t xml:space="preserve">=0,85m  X </t>
    </r>
    <r>
      <rPr>
        <sz val="11"/>
        <rFont val="Cambria"/>
        <family val="1"/>
      </rPr>
      <t>H</t>
    </r>
    <r>
      <rPr>
        <sz val="11"/>
        <rFont val="Arachveulebrivi Thin"/>
        <family val="2"/>
      </rPr>
      <t>=2,50m)</t>
    </r>
  </si>
  <si>
    <t>karis Sveicari</t>
  </si>
  <si>
    <t>sabazro</t>
  </si>
  <si>
    <r>
      <t>farda Jaluzi (</t>
    </r>
    <r>
      <rPr>
        <sz val="11"/>
        <rFont val="Cambria"/>
        <family val="1"/>
      </rPr>
      <t>W</t>
    </r>
    <r>
      <rPr>
        <sz val="11"/>
        <rFont val="Arachveulebrivi Thin"/>
        <family val="2"/>
      </rPr>
      <t xml:space="preserve">=1,5m X </t>
    </r>
    <r>
      <rPr>
        <sz val="11"/>
        <rFont val="Cambria"/>
        <family val="1"/>
      </rPr>
      <t>H=</t>
    </r>
    <r>
      <rPr>
        <sz val="11"/>
        <rFont val="Arachveulebrivi Thin"/>
        <family val="2"/>
      </rPr>
      <t xml:space="preserve"> 2,6m)</t>
    </r>
  </si>
  <si>
    <t>farda Jaluzi</t>
  </si>
  <si>
    <r>
      <t>farda Jaluzi (</t>
    </r>
    <r>
      <rPr>
        <sz val="11"/>
        <rFont val="Cambria"/>
        <family val="1"/>
      </rPr>
      <t>W</t>
    </r>
    <r>
      <rPr>
        <sz val="11"/>
        <rFont val="Arachveulebrivi Thin"/>
        <family val="2"/>
      </rPr>
      <t xml:space="preserve">=1,7m X </t>
    </r>
    <r>
      <rPr>
        <sz val="11"/>
        <rFont val="Cambria"/>
        <family val="1"/>
      </rPr>
      <t>H=</t>
    </r>
    <r>
      <rPr>
        <sz val="11"/>
        <rFont val="Arachveulebrivi Thin"/>
        <family val="2"/>
      </rPr>
      <t xml:space="preserve"> 1,8m)</t>
    </r>
  </si>
  <si>
    <t xml:space="preserve">obieqturi saxarjTaRricxvo gaangariSeba </t>
  </si>
  <si>
    <t>დეფექტური აქტი</t>
  </si>
  <si>
    <t xml:space="preserve"> თბილისის mickeviCis 29a-Si II sarTulze saagentosaTvis gamoyofili farTis (96.6 m2) saremonto  samuSaoebi</t>
  </si>
  <si>
    <t>xelfasi</t>
  </si>
  <si>
    <t>masala</t>
  </si>
  <si>
    <t>zednadebi xarjebi araumetes 10%; Sida santeqnikur samusaoebze araumetes 12%; el.montaJze araumetes75%;</t>
  </si>
  <si>
    <t>saxarjTaRricxvo mogeba araumetes 8%  gauTvaliswinebeli xarjebi 4%; d.R.g. _ 18%.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</si>
</sst>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0.0000"/>
    <numFmt numFmtId="175" formatCode="_-* #,##0.00_р_._-;\-* #,##0.00_р_._-;_-* &quot;-&quot;??_р_._-;_-@_-"/>
    <numFmt numFmtId="176" formatCode="0.00000"/>
    <numFmt numFmtId="177" formatCode="_-* #,##0.00_-;\-* #,##0.0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_-;\-* #,##0_-;_-* &quot;-&quot;??_-;_-@_-"/>
    <numFmt numFmtId="181" formatCode="_-* #,##0.000_р_._-;\-* #,##0.000_р_._-;_-* &quot;-&quot;??_р_._-;_-@_-"/>
    <numFmt numFmtId="182" formatCode="_-* #,##0.000\ _L_a_r_i_-;\-* #,##0.000\ _L_a_r_i_-;_-* &quot;-&quot;???\ _L_a_r_i_-;_-@_-"/>
    <numFmt numFmtId="183" formatCode="_-* #,##0.00\ _L_a_r_i_-;\-* #,##0.00\ _L_a_r_i_-;_-* &quot;-&quot;???\ _L_a_r_i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ial"/>
      <family val="2"/>
    </font>
    <font>
      <sz val="10"/>
      <name val="Arachveulebrivi Thin"/>
      <family val="2"/>
    </font>
    <font>
      <sz val="14"/>
      <name val="Arachveulebrivi Thin"/>
      <family val="2"/>
    </font>
    <font>
      <sz val="11"/>
      <name val="Arachveulebrivi Thin"/>
      <family val="2"/>
    </font>
    <font>
      <sz val="8"/>
      <name val="Arachveulebrivi Thin"/>
      <family val="2"/>
    </font>
    <font>
      <sz val="9"/>
      <name val="Arachveulebrivi Thin"/>
      <family val="2"/>
    </font>
    <font>
      <b/>
      <sz val="11"/>
      <name val="Arachveulebrivi Thin"/>
      <family val="2"/>
    </font>
    <font>
      <b/>
      <sz val="10"/>
      <name val="Arachveulebrivi Thin"/>
      <family val="2"/>
    </font>
    <font>
      <sz val="11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6"/>
      <name val="Arachveulebrivi Thin"/>
      <family val="2"/>
    </font>
    <font>
      <b/>
      <sz val="16"/>
      <name val="AcadMtavr"/>
      <family val="0"/>
    </font>
    <font>
      <b/>
      <sz val="14"/>
      <name val="Arachveulebrivi Thin"/>
      <family val="2"/>
    </font>
    <font>
      <b/>
      <sz val="12"/>
      <name val="Arachveulebrivi Thin"/>
      <family val="2"/>
    </font>
    <font>
      <sz val="16"/>
      <name val="Arachveulebrivi Thin"/>
      <family val="2"/>
    </font>
    <font>
      <u val="single"/>
      <sz val="12"/>
      <name val="Arachveulebrivi Thin"/>
      <family val="2"/>
    </font>
    <font>
      <b/>
      <sz val="9"/>
      <name val="Arachveulebrivi Thin"/>
      <family val="2"/>
    </font>
    <font>
      <sz val="11"/>
      <name val="AcadNusx"/>
      <family val="0"/>
    </font>
    <font>
      <b/>
      <sz val="11"/>
      <name val="AcadNusx"/>
      <family val="0"/>
    </font>
    <font>
      <sz val="11"/>
      <name val="Calibri"/>
      <family val="2"/>
    </font>
    <font>
      <sz val="11"/>
      <name val="Cambria"/>
      <family val="1"/>
    </font>
    <font>
      <sz val="12"/>
      <name val="AcadNusx"/>
      <family val="0"/>
    </font>
    <font>
      <sz val="12"/>
      <color indexed="8"/>
      <name val="AcadNusx"/>
      <family val="0"/>
    </font>
    <font>
      <sz val="12"/>
      <name val="Calibri"/>
      <family val="2"/>
    </font>
    <font>
      <sz val="12"/>
      <color indexed="8"/>
      <name val="_ Arial"/>
      <family val="2"/>
    </font>
    <font>
      <sz val="12"/>
      <color indexed="8"/>
      <name val="Calibri"/>
      <family val="2"/>
    </font>
    <font>
      <b/>
      <sz val="12"/>
      <name val="AcadNusx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hveulebrivi T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5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4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5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12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6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3" fillId="0" borderId="0" applyFont="0" applyFill="0" applyBorder="0" applyAlignment="0" applyProtection="0"/>
  </cellStyleXfs>
  <cellXfs count="48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705" applyFont="1" applyBorder="1" applyAlignment="1">
      <alignment horizontal="center"/>
      <protection/>
    </xf>
    <xf numFmtId="0" fontId="2" fillId="0" borderId="0" xfId="705" applyFont="1" applyAlignment="1">
      <alignment horizontal="center"/>
      <protection/>
    </xf>
    <xf numFmtId="0" fontId="2" fillId="0" borderId="0" xfId="717" applyFont="1" applyAlignment="1">
      <alignment horizontal="center"/>
      <protection/>
    </xf>
    <xf numFmtId="0" fontId="2" fillId="0" borderId="0" xfId="717" applyFont="1" applyBorder="1" applyAlignment="1">
      <alignment horizontal="center"/>
      <protection/>
    </xf>
    <xf numFmtId="0" fontId="4" fillId="0" borderId="0" xfId="717" applyFont="1" applyAlignment="1">
      <alignment horizontal="left"/>
      <protection/>
    </xf>
    <xf numFmtId="0" fontId="5" fillId="0" borderId="0" xfId="717" applyFont="1" applyAlignment="1">
      <alignment horizontal="left"/>
      <protection/>
    </xf>
    <xf numFmtId="0" fontId="4" fillId="0" borderId="0" xfId="717" applyFont="1" applyAlignment="1">
      <alignment horizontal="center"/>
      <protection/>
    </xf>
    <xf numFmtId="0" fontId="2" fillId="55" borderId="0" xfId="616" applyFont="1" applyFill="1">
      <alignment/>
      <protection/>
    </xf>
    <xf numFmtId="0" fontId="4" fillId="0" borderId="0" xfId="621" applyFont="1" applyAlignment="1">
      <alignment horizontal="center"/>
      <protection/>
    </xf>
    <xf numFmtId="0" fontId="4" fillId="0" borderId="0" xfId="621" applyFont="1">
      <alignment/>
      <protection/>
    </xf>
    <xf numFmtId="0" fontId="2" fillId="0" borderId="0" xfId="624" applyFont="1" applyAlignment="1">
      <alignment horizontal="right"/>
      <protection/>
    </xf>
    <xf numFmtId="172" fontId="4" fillId="0" borderId="0" xfId="624" applyNumberFormat="1" applyFont="1" applyAlignment="1">
      <alignment horizontal="center"/>
      <protection/>
    </xf>
    <xf numFmtId="0" fontId="2" fillId="0" borderId="0" xfId="624" applyFont="1" applyAlignment="1">
      <alignment horizontal="center"/>
      <protection/>
    </xf>
    <xf numFmtId="0" fontId="2" fillId="55" borderId="0" xfId="616" applyFont="1" applyFill="1" applyAlignment="1">
      <alignment horizontal="left"/>
      <protection/>
    </xf>
    <xf numFmtId="0" fontId="4" fillId="0" borderId="0" xfId="621" applyFont="1" applyBorder="1" applyAlignment="1">
      <alignment horizontal="center"/>
      <protection/>
    </xf>
    <xf numFmtId="0" fontId="4" fillId="0" borderId="0" xfId="621" applyFont="1" applyBorder="1">
      <alignment/>
      <protection/>
    </xf>
    <xf numFmtId="0" fontId="2" fillId="0" borderId="0" xfId="717" applyFont="1" applyBorder="1" applyAlignment="1">
      <alignment horizontal="right"/>
      <protection/>
    </xf>
    <xf numFmtId="1" fontId="4" fillId="0" borderId="0" xfId="717" applyNumberFormat="1" applyFont="1" applyBorder="1" applyAlignment="1">
      <alignment horizontal="center"/>
      <protection/>
    </xf>
    <xf numFmtId="0" fontId="4" fillId="0" borderId="19" xfId="621" applyFont="1" applyBorder="1">
      <alignment/>
      <protection/>
    </xf>
    <xf numFmtId="0" fontId="4" fillId="0" borderId="20" xfId="621" applyFont="1" applyBorder="1" applyAlignment="1">
      <alignment horizontal="center"/>
      <protection/>
    </xf>
    <xf numFmtId="0" fontId="6" fillId="0" borderId="21" xfId="621" applyFont="1" applyBorder="1" applyAlignment="1">
      <alignment horizontal="center"/>
      <protection/>
    </xf>
    <xf numFmtId="0" fontId="4" fillId="0" borderId="22" xfId="621" applyFont="1" applyBorder="1">
      <alignment/>
      <protection/>
    </xf>
    <xf numFmtId="0" fontId="4" fillId="0" borderId="23" xfId="621" applyFont="1" applyBorder="1" applyAlignment="1">
      <alignment horizontal="center"/>
      <protection/>
    </xf>
    <xf numFmtId="0" fontId="4" fillId="0" borderId="24" xfId="621" applyFont="1" applyBorder="1">
      <alignment/>
      <protection/>
    </xf>
    <xf numFmtId="0" fontId="4" fillId="0" borderId="23" xfId="621" applyFont="1" applyBorder="1">
      <alignment/>
      <protection/>
    </xf>
    <xf numFmtId="0" fontId="4" fillId="0" borderId="25" xfId="621" applyFont="1" applyBorder="1">
      <alignment/>
      <protection/>
    </xf>
    <xf numFmtId="0" fontId="4" fillId="0" borderId="26" xfId="621" applyFont="1" applyBorder="1" applyAlignment="1">
      <alignment horizontal="center"/>
      <protection/>
    </xf>
    <xf numFmtId="0" fontId="4" fillId="0" borderId="27" xfId="621" applyFont="1" applyBorder="1" applyAlignment="1">
      <alignment horizontal="center"/>
      <protection/>
    </xf>
    <xf numFmtId="0" fontId="4" fillId="0" borderId="28" xfId="621" applyFont="1" applyBorder="1">
      <alignment/>
      <protection/>
    </xf>
    <xf numFmtId="0" fontId="4" fillId="0" borderId="29" xfId="621" applyFont="1" applyBorder="1" applyAlignment="1">
      <alignment horizontal="center"/>
      <protection/>
    </xf>
    <xf numFmtId="0" fontId="4" fillId="0" borderId="30" xfId="621" applyFont="1" applyBorder="1" applyAlignment="1">
      <alignment horizontal="center"/>
      <protection/>
    </xf>
    <xf numFmtId="0" fontId="4" fillId="0" borderId="29" xfId="621" applyFont="1" applyBorder="1">
      <alignment/>
      <protection/>
    </xf>
    <xf numFmtId="0" fontId="4" fillId="0" borderId="22" xfId="621" applyFont="1" applyBorder="1" applyAlignment="1">
      <alignment horizontal="center"/>
      <protection/>
    </xf>
    <xf numFmtId="0" fontId="4" fillId="0" borderId="25" xfId="621" applyFont="1" applyBorder="1" applyAlignment="1">
      <alignment horizontal="center"/>
      <protection/>
    </xf>
    <xf numFmtId="0" fontId="4" fillId="0" borderId="24" xfId="621" applyFont="1" applyBorder="1" applyAlignment="1">
      <alignment horizontal="center"/>
      <protection/>
    </xf>
    <xf numFmtId="0" fontId="6" fillId="0" borderId="27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73" fontId="6" fillId="0" borderId="27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173" fontId="6" fillId="0" borderId="27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73" fontId="6" fillId="0" borderId="29" xfId="0" applyNumberFormat="1" applyFont="1" applyBorder="1" applyAlignment="1">
      <alignment horizontal="center"/>
    </xf>
    <xf numFmtId="173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0" xfId="612" applyFont="1" applyBorder="1" applyAlignment="1">
      <alignment horizontal="center"/>
      <protection/>
    </xf>
    <xf numFmtId="2" fontId="6" fillId="0" borderId="0" xfId="612" applyNumberFormat="1" applyFont="1" applyBorder="1" applyAlignment="1">
      <alignment horizontal="center"/>
      <protection/>
    </xf>
    <xf numFmtId="0" fontId="6" fillId="0" borderId="0" xfId="497" applyFont="1" applyBorder="1" applyAlignment="1">
      <alignment horizontal="center"/>
      <protection/>
    </xf>
    <xf numFmtId="0" fontId="6" fillId="0" borderId="0" xfId="717" applyFont="1" applyBorder="1" applyAlignment="1">
      <alignment horizontal="center" vertical="center" wrapText="1"/>
      <protection/>
    </xf>
    <xf numFmtId="0" fontId="6" fillId="0" borderId="0" xfId="717" applyFont="1" applyBorder="1" applyAlignment="1">
      <alignment horizontal="center"/>
      <protection/>
    </xf>
    <xf numFmtId="0" fontId="6" fillId="0" borderId="0" xfId="717" applyFont="1" applyAlignment="1">
      <alignment horizontal="center"/>
      <protection/>
    </xf>
    <xf numFmtId="172" fontId="6" fillId="0" borderId="0" xfId="497" applyNumberFormat="1" applyFont="1" applyBorder="1" applyAlignment="1">
      <alignment horizontal="center"/>
      <protection/>
    </xf>
    <xf numFmtId="0" fontId="6" fillId="0" borderId="0" xfId="612" applyFont="1" applyBorder="1" applyAlignment="1">
      <alignment horizontal="left"/>
      <protection/>
    </xf>
    <xf numFmtId="0" fontId="2" fillId="0" borderId="0" xfId="612" applyFont="1" applyBorder="1" applyAlignment="1">
      <alignment horizontal="center"/>
      <protection/>
    </xf>
    <xf numFmtId="173" fontId="6" fillId="0" borderId="0" xfId="612" applyNumberFormat="1" applyFont="1" applyBorder="1" applyAlignment="1">
      <alignment horizontal="center"/>
      <protection/>
    </xf>
    <xf numFmtId="2" fontId="6" fillId="0" borderId="0" xfId="612" applyNumberFormat="1" applyFont="1" applyBorder="1" applyAlignment="1">
      <alignment/>
      <protection/>
    </xf>
    <xf numFmtId="0" fontId="6" fillId="0" borderId="0" xfId="612" applyFont="1" applyBorder="1" applyAlignment="1">
      <alignment/>
      <protection/>
    </xf>
    <xf numFmtId="172" fontId="6" fillId="0" borderId="0" xfId="612" applyNumberFormat="1" applyFont="1" applyBorder="1" applyAlignment="1">
      <alignment horizontal="center"/>
      <protection/>
    </xf>
    <xf numFmtId="0" fontId="6" fillId="0" borderId="0" xfId="705" applyFont="1" applyBorder="1" applyAlignment="1">
      <alignment horizontal="center"/>
      <protection/>
    </xf>
    <xf numFmtId="173" fontId="6" fillId="0" borderId="0" xfId="705" applyNumberFormat="1" applyFont="1" applyBorder="1" applyAlignment="1">
      <alignment horizontal="center"/>
      <protection/>
    </xf>
    <xf numFmtId="2" fontId="6" fillId="0" borderId="0" xfId="705" applyNumberFormat="1" applyFont="1" applyBorder="1" applyAlignment="1">
      <alignment horizontal="center"/>
      <protection/>
    </xf>
    <xf numFmtId="0" fontId="6" fillId="0" borderId="0" xfId="616" applyFont="1" applyBorder="1" applyAlignment="1">
      <alignment horizontal="center"/>
      <protection/>
    </xf>
    <xf numFmtId="0" fontId="3" fillId="0" borderId="0" xfId="705" applyFont="1" applyBorder="1" applyAlignment="1">
      <alignment horizontal="center" wrapText="1"/>
      <protection/>
    </xf>
    <xf numFmtId="0" fontId="6" fillId="0" borderId="0" xfId="705" applyFont="1" applyBorder="1" applyAlignment="1">
      <alignment horizontal="center" wrapText="1"/>
      <protection/>
    </xf>
    <xf numFmtId="1" fontId="6" fillId="0" borderId="0" xfId="705" applyNumberFormat="1" applyFont="1" applyBorder="1" applyAlignment="1">
      <alignment horizontal="center"/>
      <protection/>
    </xf>
    <xf numFmtId="0" fontId="4" fillId="0" borderId="0" xfId="616" applyFont="1" applyBorder="1" applyAlignment="1">
      <alignment horizontal="center"/>
      <protection/>
    </xf>
    <xf numFmtId="0" fontId="4" fillId="0" borderId="0" xfId="705" applyFont="1" applyBorder="1" applyAlignment="1">
      <alignment horizontal="center" wrapText="1"/>
      <protection/>
    </xf>
    <xf numFmtId="2" fontId="6" fillId="0" borderId="0" xfId="616" applyNumberFormat="1" applyFont="1" applyBorder="1" applyAlignment="1">
      <alignment horizontal="center"/>
      <protection/>
    </xf>
    <xf numFmtId="1" fontId="6" fillId="0" borderId="0" xfId="616" applyNumberFormat="1" applyFont="1" applyBorder="1" applyAlignment="1">
      <alignment horizontal="center"/>
      <protection/>
    </xf>
    <xf numFmtId="0" fontId="3" fillId="0" borderId="0" xfId="705" applyFont="1" applyBorder="1" applyAlignment="1">
      <alignment horizontal="center"/>
      <protection/>
    </xf>
    <xf numFmtId="2" fontId="2" fillId="0" borderId="0" xfId="705" applyNumberFormat="1" applyFont="1" applyBorder="1" applyAlignment="1">
      <alignment horizontal="center"/>
      <protection/>
    </xf>
    <xf numFmtId="0" fontId="4" fillId="0" borderId="0" xfId="705" applyFont="1" applyBorder="1" applyAlignment="1">
      <alignment horizontal="center"/>
      <protection/>
    </xf>
    <xf numFmtId="172" fontId="6" fillId="0" borderId="0" xfId="705" applyNumberFormat="1" applyFont="1" applyBorder="1" applyAlignment="1">
      <alignment horizontal="center"/>
      <protection/>
    </xf>
    <xf numFmtId="174" fontId="6" fillId="0" borderId="0" xfId="705" applyNumberFormat="1" applyFont="1" applyBorder="1" applyAlignment="1">
      <alignment horizontal="center"/>
      <protection/>
    </xf>
    <xf numFmtId="0" fontId="11" fillId="0" borderId="0" xfId="705" applyFont="1" applyBorder="1" applyAlignment="1">
      <alignment horizontal="center"/>
      <protection/>
    </xf>
    <xf numFmtId="1" fontId="4" fillId="0" borderId="0" xfId="616" applyNumberFormat="1" applyFont="1" applyBorder="1" applyAlignment="1">
      <alignment horizontal="center"/>
      <protection/>
    </xf>
    <xf numFmtId="1" fontId="4" fillId="0" borderId="0" xfId="705" applyNumberFormat="1" applyFont="1" applyBorder="1" applyAlignment="1">
      <alignment horizontal="center"/>
      <protection/>
    </xf>
    <xf numFmtId="0" fontId="4" fillId="0" borderId="20" xfId="621" applyFont="1" applyBorder="1">
      <alignment/>
      <protection/>
    </xf>
    <xf numFmtId="0" fontId="6" fillId="0" borderId="27" xfId="0" applyFont="1" applyBorder="1" applyAlignment="1">
      <alignment horizontal="center" vertical="center"/>
    </xf>
    <xf numFmtId="172" fontId="6" fillId="0" borderId="0" xfId="0" applyNumberFormat="1" applyFont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6" fillId="0" borderId="27" xfId="615" applyFont="1" applyBorder="1" applyAlignment="1">
      <alignment horizontal="center"/>
      <protection/>
    </xf>
    <xf numFmtId="2" fontId="6" fillId="0" borderId="0" xfId="615" applyNumberFormat="1" applyFont="1" applyBorder="1" applyAlignment="1">
      <alignment horizontal="center"/>
      <protection/>
    </xf>
    <xf numFmtId="14" fontId="6" fillId="0" borderId="0" xfId="0" applyNumberFormat="1" applyFont="1" applyAlignment="1">
      <alignment horizontal="center"/>
    </xf>
    <xf numFmtId="0" fontId="6" fillId="0" borderId="26" xfId="0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74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27" xfId="622" applyFont="1" applyBorder="1" applyAlignment="1">
      <alignment horizontal="center" vertical="center" wrapText="1"/>
      <protection/>
    </xf>
    <xf numFmtId="0" fontId="6" fillId="0" borderId="0" xfId="622" applyFont="1" applyBorder="1" applyAlignment="1">
      <alignment horizontal="center" vertical="center" wrapText="1"/>
      <protection/>
    </xf>
    <xf numFmtId="1" fontId="6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523" applyFont="1">
      <alignment/>
      <protection/>
    </xf>
    <xf numFmtId="0" fontId="2" fillId="0" borderId="0" xfId="523" applyFont="1" applyAlignment="1">
      <alignment horizontal="center"/>
      <protection/>
    </xf>
    <xf numFmtId="0" fontId="5" fillId="0" borderId="0" xfId="523" applyFont="1">
      <alignment/>
      <protection/>
    </xf>
    <xf numFmtId="0" fontId="32" fillId="0" borderId="0" xfId="523" applyFont="1" applyAlignment="1">
      <alignment/>
      <protection/>
    </xf>
    <xf numFmtId="0" fontId="2" fillId="0" borderId="0" xfId="523" applyFont="1">
      <alignment/>
      <protection/>
    </xf>
    <xf numFmtId="0" fontId="33" fillId="0" borderId="0" xfId="523" applyFont="1" applyAlignment="1">
      <alignment vertical="center"/>
      <protection/>
    </xf>
    <xf numFmtId="0" fontId="2" fillId="0" borderId="0" xfId="497" applyFont="1" applyAlignment="1">
      <alignment horizontal="left"/>
      <protection/>
    </xf>
    <xf numFmtId="0" fontId="32" fillId="0" borderId="0" xfId="497" applyFont="1" applyAlignment="1">
      <alignment vertical="center" wrapText="1"/>
      <protection/>
    </xf>
    <xf numFmtId="0" fontId="34" fillId="0" borderId="0" xfId="602" applyFont="1" applyAlignment="1">
      <alignment/>
      <protection/>
    </xf>
    <xf numFmtId="0" fontId="2" fillId="0" borderId="0" xfId="523" applyFont="1" applyAlignment="1">
      <alignment horizontal="left"/>
      <protection/>
    </xf>
    <xf numFmtId="0" fontId="2" fillId="0" borderId="0" xfId="523" applyFont="1" applyBorder="1" applyAlignment="1">
      <alignment horizontal="center"/>
      <protection/>
    </xf>
    <xf numFmtId="173" fontId="2" fillId="0" borderId="0" xfId="523" applyNumberFormat="1" applyFont="1">
      <alignment/>
      <protection/>
    </xf>
    <xf numFmtId="0" fontId="35" fillId="0" borderId="0" xfId="523" applyFont="1">
      <alignment/>
      <protection/>
    </xf>
    <xf numFmtId="0" fontId="10" fillId="0" borderId="0" xfId="523" applyFont="1">
      <alignment/>
      <protection/>
    </xf>
    <xf numFmtId="0" fontId="2" fillId="0" borderId="0" xfId="561" applyFont="1">
      <alignment/>
      <protection/>
    </xf>
    <xf numFmtId="0" fontId="2" fillId="0" borderId="0" xfId="561" applyFont="1" applyBorder="1">
      <alignment/>
      <protection/>
    </xf>
    <xf numFmtId="0" fontId="2" fillId="0" borderId="0" xfId="520" applyFont="1">
      <alignment/>
      <protection/>
    </xf>
    <xf numFmtId="0" fontId="6" fillId="0" borderId="0" xfId="520" applyFont="1">
      <alignment/>
      <protection/>
    </xf>
    <xf numFmtId="0" fontId="6" fillId="0" borderId="0" xfId="561" applyFont="1" applyBorder="1">
      <alignment/>
      <protection/>
    </xf>
    <xf numFmtId="173" fontId="6" fillId="0" borderId="0" xfId="520" applyNumberFormat="1" applyFont="1" applyAlignment="1">
      <alignment horizontal="center"/>
      <protection/>
    </xf>
    <xf numFmtId="0" fontId="6" fillId="0" borderId="0" xfId="523" applyFont="1">
      <alignment/>
      <protection/>
    </xf>
    <xf numFmtId="0" fontId="2" fillId="0" borderId="0" xfId="561" applyFont="1" applyBorder="1" applyAlignment="1">
      <alignment horizontal="center"/>
      <protection/>
    </xf>
    <xf numFmtId="178" fontId="2" fillId="0" borderId="0" xfId="346" applyNumberFormat="1" applyFont="1" applyBorder="1" applyAlignment="1">
      <alignment/>
    </xf>
    <xf numFmtId="178" fontId="2" fillId="0" borderId="0" xfId="346" applyNumberFormat="1" applyFont="1" applyBorder="1" applyAlignment="1">
      <alignment horizontal="center"/>
    </xf>
    <xf numFmtId="180" fontId="2" fillId="0" borderId="0" xfId="523" applyNumberFormat="1" applyFont="1">
      <alignment/>
      <protection/>
    </xf>
    <xf numFmtId="0" fontId="11" fillId="0" borderId="0" xfId="561" applyFont="1" applyBorder="1">
      <alignment/>
      <protection/>
    </xf>
    <xf numFmtId="0" fontId="7" fillId="0" borderId="0" xfId="561" applyFont="1" applyBorder="1" applyAlignment="1">
      <alignment horizontal="center"/>
      <protection/>
    </xf>
    <xf numFmtId="0" fontId="37" fillId="0" borderId="0" xfId="561" applyFont="1" applyBorder="1" applyAlignment="1">
      <alignment horizontal="center"/>
      <protection/>
    </xf>
    <xf numFmtId="0" fontId="2" fillId="0" borderId="0" xfId="561" applyFont="1" applyBorder="1" applyAlignment="1">
      <alignment horizontal="center" vertical="center" wrapText="1"/>
      <protection/>
    </xf>
    <xf numFmtId="0" fontId="8" fillId="0" borderId="0" xfId="561" applyFont="1" applyBorder="1" applyAlignment="1">
      <alignment vertical="center" wrapText="1"/>
      <protection/>
    </xf>
    <xf numFmtId="9" fontId="2" fillId="0" borderId="0" xfId="654" applyFont="1" applyBorder="1" applyAlignment="1">
      <alignment horizontal="center" vertical="center" wrapText="1"/>
    </xf>
    <xf numFmtId="178" fontId="2" fillId="0" borderId="0" xfId="346" applyNumberFormat="1" applyFont="1" applyBorder="1" applyAlignment="1">
      <alignment vertical="center" wrapText="1"/>
    </xf>
    <xf numFmtId="178" fontId="2" fillId="0" borderId="0" xfId="346" applyNumberFormat="1" applyFont="1" applyBorder="1" applyAlignment="1">
      <alignment horizontal="center" vertical="center" wrapText="1"/>
    </xf>
    <xf numFmtId="0" fontId="2" fillId="0" borderId="0" xfId="561" applyFont="1" applyBorder="1" applyAlignment="1">
      <alignment vertical="center" wrapText="1"/>
      <protection/>
    </xf>
    <xf numFmtId="0" fontId="6" fillId="0" borderId="0" xfId="559" applyFont="1" applyBorder="1">
      <alignment/>
      <protection/>
    </xf>
    <xf numFmtId="0" fontId="9" fillId="0" borderId="0" xfId="559" applyFont="1" applyBorder="1">
      <alignment/>
      <protection/>
    </xf>
    <xf numFmtId="0" fontId="35" fillId="0" borderId="0" xfId="523" applyFont="1" applyBorder="1">
      <alignment/>
      <protection/>
    </xf>
    <xf numFmtId="0" fontId="2" fillId="0" borderId="0" xfId="523" applyFont="1" applyBorder="1">
      <alignment/>
      <protection/>
    </xf>
    <xf numFmtId="0" fontId="6" fillId="0" borderId="0" xfId="559" applyFont="1" applyBorder="1" applyAlignment="1">
      <alignment horizontal="center"/>
      <protection/>
    </xf>
    <xf numFmtId="0" fontId="4" fillId="0" borderId="0" xfId="523" applyFont="1" applyBorder="1">
      <alignment/>
      <protection/>
    </xf>
    <xf numFmtId="0" fontId="10" fillId="0" borderId="0" xfId="523" applyFont="1" applyBorder="1">
      <alignment/>
      <protection/>
    </xf>
    <xf numFmtId="172" fontId="2" fillId="0" borderId="0" xfId="561" applyNumberFormat="1" applyFont="1">
      <alignment/>
      <protection/>
    </xf>
    <xf numFmtId="0" fontId="2" fillId="0" borderId="25" xfId="561" applyFont="1" applyBorder="1">
      <alignment/>
      <protection/>
    </xf>
    <xf numFmtId="0" fontId="2" fillId="0" borderId="22" xfId="561" applyFont="1" applyBorder="1" applyAlignment="1">
      <alignment horizontal="center"/>
      <protection/>
    </xf>
    <xf numFmtId="0" fontId="2" fillId="0" borderId="25" xfId="561" applyFont="1" applyBorder="1" applyAlignment="1">
      <alignment horizontal="center"/>
      <protection/>
    </xf>
    <xf numFmtId="0" fontId="6" fillId="0" borderId="0" xfId="561" applyFont="1">
      <alignment/>
      <protection/>
    </xf>
    <xf numFmtId="0" fontId="6" fillId="0" borderId="30" xfId="561" applyFont="1" applyBorder="1">
      <alignment/>
      <protection/>
    </xf>
    <xf numFmtId="0" fontId="6" fillId="0" borderId="22" xfId="561" applyFont="1" applyBorder="1" applyAlignment="1">
      <alignment horizontal="center"/>
      <protection/>
    </xf>
    <xf numFmtId="0" fontId="2" fillId="0" borderId="0" xfId="561" applyFont="1" applyAlignment="1">
      <alignment horizontal="left"/>
      <protection/>
    </xf>
    <xf numFmtId="0" fontId="6" fillId="0" borderId="0" xfId="561" applyFont="1" applyAlignment="1">
      <alignment horizontal="left"/>
      <protection/>
    </xf>
    <xf numFmtId="181" fontId="4" fillId="0" borderId="0" xfId="723" applyNumberFormat="1" applyFont="1" applyAlignment="1">
      <alignment/>
    </xf>
    <xf numFmtId="0" fontId="6" fillId="0" borderId="30" xfId="561" applyFont="1" applyBorder="1" applyAlignment="1">
      <alignment horizontal="left"/>
      <protection/>
    </xf>
    <xf numFmtId="181" fontId="4" fillId="0" borderId="0" xfId="723" applyNumberFormat="1" applyFont="1" applyBorder="1" applyAlignment="1">
      <alignment/>
    </xf>
    <xf numFmtId="0" fontId="2" fillId="0" borderId="19" xfId="561" applyFont="1" applyBorder="1">
      <alignment/>
      <protection/>
    </xf>
    <xf numFmtId="0" fontId="4" fillId="0" borderId="23" xfId="561" applyFont="1" applyBorder="1">
      <alignment/>
      <protection/>
    </xf>
    <xf numFmtId="0" fontId="4" fillId="0" borderId="24" xfId="561" applyFont="1" applyBorder="1">
      <alignment/>
      <protection/>
    </xf>
    <xf numFmtId="0" fontId="4" fillId="0" borderId="20" xfId="561" applyFont="1" applyBorder="1">
      <alignment/>
      <protection/>
    </xf>
    <xf numFmtId="0" fontId="4" fillId="0" borderId="0" xfId="561" applyFont="1" applyBorder="1">
      <alignment/>
      <protection/>
    </xf>
    <xf numFmtId="0" fontId="2" fillId="0" borderId="29" xfId="561" applyFont="1" applyBorder="1" applyAlignment="1">
      <alignment horizontal="center"/>
      <protection/>
    </xf>
    <xf numFmtId="0" fontId="8" fillId="0" borderId="30" xfId="561" applyFont="1" applyBorder="1" applyAlignment="1">
      <alignment horizontal="center" wrapText="1"/>
      <protection/>
    </xf>
    <xf numFmtId="0" fontId="4" fillId="0" borderId="29" xfId="561" applyFont="1" applyBorder="1" applyAlignment="1">
      <alignment horizontal="center" wrapText="1"/>
      <protection/>
    </xf>
    <xf numFmtId="0" fontId="4" fillId="0" borderId="30" xfId="561" applyFont="1" applyBorder="1" applyAlignment="1">
      <alignment wrapText="1"/>
      <protection/>
    </xf>
    <xf numFmtId="0" fontId="4" fillId="0" borderId="29" xfId="561" applyFont="1" applyBorder="1" applyAlignment="1">
      <alignment wrapText="1"/>
      <protection/>
    </xf>
    <xf numFmtId="0" fontId="4" fillId="0" borderId="29" xfId="561" applyFont="1" applyBorder="1" applyAlignment="1">
      <alignment horizontal="left" wrapText="1" indent="1"/>
      <protection/>
    </xf>
    <xf numFmtId="0" fontId="6" fillId="0" borderId="22" xfId="561" applyFont="1" applyBorder="1" applyAlignment="1">
      <alignment horizontal="center" vertical="center" wrapText="1"/>
      <protection/>
    </xf>
    <xf numFmtId="0" fontId="8" fillId="0" borderId="22" xfId="561" applyFont="1" applyBorder="1" applyAlignment="1">
      <alignment horizontal="center" vertical="center" wrapText="1"/>
      <protection/>
    </xf>
    <xf numFmtId="0" fontId="6" fillId="0" borderId="0" xfId="561" applyFont="1" applyBorder="1" applyAlignment="1">
      <alignment vertical="center" wrapText="1"/>
      <protection/>
    </xf>
    <xf numFmtId="0" fontId="6" fillId="0" borderId="0" xfId="561" applyFont="1" applyAlignment="1">
      <alignment vertical="center" wrapText="1"/>
      <protection/>
    </xf>
    <xf numFmtId="181" fontId="7" fillId="0" borderId="22" xfId="723" applyNumberFormat="1" applyFont="1" applyBorder="1" applyAlignment="1">
      <alignment horizontal="center"/>
    </xf>
    <xf numFmtId="0" fontId="4" fillId="0" borderId="22" xfId="561" applyFont="1" applyBorder="1" applyAlignment="1">
      <alignment horizontal="center"/>
      <protection/>
    </xf>
    <xf numFmtId="0" fontId="2" fillId="0" borderId="0" xfId="572" applyFont="1" applyAlignment="1">
      <alignment vertical="center"/>
      <protection/>
    </xf>
    <xf numFmtId="0" fontId="5" fillId="0" borderId="0" xfId="572" applyFont="1">
      <alignment/>
      <protection/>
    </xf>
    <xf numFmtId="0" fontId="2" fillId="0" borderId="0" xfId="572" applyFont="1" applyAlignment="1">
      <alignment horizontal="left" vertical="center"/>
      <protection/>
    </xf>
    <xf numFmtId="0" fontId="36" fillId="0" borderId="0" xfId="523" applyFont="1" applyAlignment="1">
      <alignment vertical="center"/>
      <protection/>
    </xf>
    <xf numFmtId="173" fontId="6" fillId="0" borderId="0" xfId="520" applyNumberFormat="1" applyFont="1" applyAlignment="1" quotePrefix="1">
      <alignment horizontal="center" vertical="center"/>
      <protection/>
    </xf>
    <xf numFmtId="0" fontId="2" fillId="0" borderId="22" xfId="572" applyFont="1" applyBorder="1" applyAlignment="1">
      <alignment vertical="center"/>
      <protection/>
    </xf>
    <xf numFmtId="0" fontId="2" fillId="0" borderId="22" xfId="572" applyFont="1" applyBorder="1" applyAlignment="1">
      <alignment horizontal="center" vertical="center"/>
      <protection/>
    </xf>
    <xf numFmtId="0" fontId="2" fillId="0" borderId="22" xfId="523" applyFont="1" applyBorder="1">
      <alignment/>
      <protection/>
    </xf>
    <xf numFmtId="0" fontId="2" fillId="0" borderId="0" xfId="572" applyFont="1" applyBorder="1" applyAlignment="1">
      <alignment vertical="center"/>
      <protection/>
    </xf>
    <xf numFmtId="0" fontId="2" fillId="0" borderId="0" xfId="572" applyFont="1" applyBorder="1" applyAlignment="1">
      <alignment horizontal="center" vertical="center"/>
      <protection/>
    </xf>
    <xf numFmtId="2" fontId="6" fillId="0" borderId="27" xfId="614" applyNumberFormat="1" applyFont="1" applyBorder="1" applyAlignment="1">
      <alignment horizontal="center"/>
      <protection/>
    </xf>
    <xf numFmtId="2" fontId="6" fillId="0" borderId="0" xfId="614" applyNumberFormat="1" applyFont="1" applyBorder="1" applyAlignment="1">
      <alignment horizontal="center"/>
      <protection/>
    </xf>
    <xf numFmtId="2" fontId="6" fillId="0" borderId="29" xfId="614" applyNumberFormat="1" applyFont="1" applyBorder="1" applyAlignment="1">
      <alignment horizontal="center"/>
      <protection/>
    </xf>
    <xf numFmtId="2" fontId="6" fillId="0" borderId="30" xfId="614" applyNumberFormat="1" applyFont="1" applyBorder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0" fontId="6" fillId="0" borderId="27" xfId="614" applyFont="1" applyBorder="1" applyAlignment="1">
      <alignment horizontal="center"/>
      <protection/>
    </xf>
    <xf numFmtId="0" fontId="6" fillId="0" borderId="0" xfId="614" applyFont="1" applyBorder="1" applyAlignment="1">
      <alignment horizontal="center"/>
      <protection/>
    </xf>
    <xf numFmtId="0" fontId="6" fillId="0" borderId="29" xfId="614" applyFont="1" applyBorder="1" applyAlignment="1">
      <alignment horizontal="center"/>
      <protection/>
    </xf>
    <xf numFmtId="0" fontId="6" fillId="0" borderId="27" xfId="614" applyFont="1" applyBorder="1" applyAlignment="1">
      <alignment horizontal="center" vertical="center" wrapText="1"/>
      <protection/>
    </xf>
    <xf numFmtId="0" fontId="6" fillId="0" borderId="0" xfId="614" applyFont="1" applyBorder="1" applyAlignment="1">
      <alignment horizontal="center" vertical="center" wrapText="1"/>
      <protection/>
    </xf>
    <xf numFmtId="0" fontId="8" fillId="0" borderId="22" xfId="572" applyFont="1" applyBorder="1" applyAlignment="1">
      <alignment horizontal="center" vertical="center"/>
      <protection/>
    </xf>
    <xf numFmtId="181" fontId="10" fillId="0" borderId="22" xfId="723" applyNumberFormat="1" applyFont="1" applyBorder="1" applyAlignment="1">
      <alignment horizontal="center"/>
    </xf>
    <xf numFmtId="181" fontId="4" fillId="0" borderId="22" xfId="723" applyNumberFormat="1" applyFont="1" applyBorder="1" applyAlignment="1">
      <alignment horizontal="center" vertical="center" wrapText="1"/>
    </xf>
    <xf numFmtId="181" fontId="4" fillId="0" borderId="22" xfId="723" applyNumberFormat="1" applyFont="1" applyBorder="1" applyAlignment="1">
      <alignment horizontal="center"/>
    </xf>
    <xf numFmtId="0" fontId="6" fillId="0" borderId="30" xfId="614" applyFont="1" applyBorder="1" applyAlignment="1">
      <alignment horizontal="center"/>
      <protection/>
    </xf>
    <xf numFmtId="174" fontId="6" fillId="0" borderId="29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 vertical="center" wrapText="1"/>
    </xf>
    <xf numFmtId="0" fontId="6" fillId="0" borderId="27" xfId="613" applyFont="1" applyBorder="1" applyAlignment="1">
      <alignment horizontal="center" vertical="center" wrapText="1"/>
      <protection/>
    </xf>
    <xf numFmtId="0" fontId="6" fillId="0" borderId="0" xfId="613" applyFont="1" applyBorder="1" applyAlignment="1">
      <alignment horizontal="center" vertical="center" wrapText="1"/>
      <protection/>
    </xf>
    <xf numFmtId="173" fontId="6" fillId="0" borderId="27" xfId="613" applyNumberFormat="1" applyFont="1" applyBorder="1" applyAlignment="1">
      <alignment horizontal="center" vertical="center" wrapText="1"/>
      <protection/>
    </xf>
    <xf numFmtId="2" fontId="6" fillId="0" borderId="0" xfId="613" applyNumberFormat="1" applyFont="1" applyBorder="1" applyAlignment="1">
      <alignment horizontal="center" vertical="center" wrapText="1"/>
      <protection/>
    </xf>
    <xf numFmtId="1" fontId="6" fillId="0" borderId="0" xfId="613" applyNumberFormat="1" applyFont="1" applyBorder="1" applyAlignment="1">
      <alignment horizontal="center" vertical="center" wrapText="1"/>
      <protection/>
    </xf>
    <xf numFmtId="1" fontId="6" fillId="0" borderId="27" xfId="613" applyNumberFormat="1" applyFont="1" applyBorder="1" applyAlignment="1">
      <alignment horizontal="center" vertical="center" wrapText="1"/>
      <protection/>
    </xf>
    <xf numFmtId="0" fontId="2" fillId="0" borderId="0" xfId="613" applyFont="1" applyAlignment="1">
      <alignment horizontal="center" vertical="center" wrapText="1"/>
      <protection/>
    </xf>
    <xf numFmtId="0" fontId="6" fillId="0" borderId="27" xfId="613" applyFont="1" applyBorder="1" applyAlignment="1">
      <alignment horizontal="center"/>
      <protection/>
    </xf>
    <xf numFmtId="2" fontId="6" fillId="0" borderId="27" xfId="613" applyNumberFormat="1" applyFont="1" applyBorder="1" applyAlignment="1">
      <alignment horizontal="center"/>
      <protection/>
    </xf>
    <xf numFmtId="2" fontId="6" fillId="0" borderId="0" xfId="613" applyNumberFormat="1" applyFont="1" applyAlignment="1">
      <alignment horizontal="center"/>
      <protection/>
    </xf>
    <xf numFmtId="0" fontId="6" fillId="0" borderId="0" xfId="613" applyFont="1" applyAlignment="1">
      <alignment horizontal="center"/>
      <protection/>
    </xf>
    <xf numFmtId="0" fontId="6" fillId="0" borderId="0" xfId="613" applyFont="1" applyBorder="1" applyAlignment="1">
      <alignment horizontal="center"/>
      <protection/>
    </xf>
    <xf numFmtId="0" fontId="6" fillId="0" borderId="26" xfId="613" applyFont="1" applyBorder="1" applyAlignment="1">
      <alignment horizontal="center"/>
      <protection/>
    </xf>
    <xf numFmtId="0" fontId="6" fillId="0" borderId="29" xfId="613" applyFont="1" applyBorder="1" applyAlignment="1">
      <alignment horizontal="center" vertical="center"/>
      <protection/>
    </xf>
    <xf numFmtId="17" fontId="6" fillId="0" borderId="30" xfId="613" applyNumberFormat="1" applyFont="1" applyBorder="1" applyAlignment="1">
      <alignment horizontal="center" vertical="center"/>
      <protection/>
    </xf>
    <xf numFmtId="0" fontId="6" fillId="0" borderId="29" xfId="613" applyFont="1" applyBorder="1" applyAlignment="1">
      <alignment horizontal="center" vertical="center" wrapText="1"/>
      <protection/>
    </xf>
    <xf numFmtId="0" fontId="6" fillId="0" borderId="30" xfId="613" applyFont="1" applyBorder="1" applyAlignment="1">
      <alignment horizontal="center" vertical="center"/>
      <protection/>
    </xf>
    <xf numFmtId="173" fontId="6" fillId="0" borderId="29" xfId="613" applyNumberFormat="1" applyFont="1" applyBorder="1" applyAlignment="1">
      <alignment horizontal="center" vertical="center"/>
      <protection/>
    </xf>
    <xf numFmtId="2" fontId="6" fillId="0" borderId="29" xfId="613" applyNumberFormat="1" applyFont="1" applyBorder="1" applyAlignment="1">
      <alignment horizontal="center" vertical="center"/>
      <protection/>
    </xf>
    <xf numFmtId="0" fontId="6" fillId="0" borderId="29" xfId="615" applyFont="1" applyBorder="1" applyAlignment="1">
      <alignment horizontal="center" vertical="center"/>
      <protection/>
    </xf>
    <xf numFmtId="0" fontId="6" fillId="0" borderId="0" xfId="613" applyFont="1" applyAlignment="1">
      <alignment horizontal="center" vertical="center"/>
      <protection/>
    </xf>
    <xf numFmtId="2" fontId="6" fillId="0" borderId="27" xfId="613" applyNumberFormat="1" applyFont="1" applyBorder="1" applyAlignment="1">
      <alignment horizontal="center" vertical="center" wrapText="1"/>
      <protection/>
    </xf>
    <xf numFmtId="2" fontId="6" fillId="0" borderId="0" xfId="613" applyNumberFormat="1" applyFont="1" applyBorder="1" applyAlignment="1">
      <alignment horizontal="center"/>
      <protection/>
    </xf>
    <xf numFmtId="17" fontId="6" fillId="0" borderId="30" xfId="613" applyNumberFormat="1" applyFont="1" applyBorder="1" applyAlignment="1">
      <alignment horizontal="center" vertical="center" wrapText="1"/>
      <protection/>
    </xf>
    <xf numFmtId="0" fontId="6" fillId="0" borderId="30" xfId="613" applyFont="1" applyBorder="1" applyAlignment="1">
      <alignment horizontal="center" vertical="center" wrapText="1"/>
      <protection/>
    </xf>
    <xf numFmtId="173" fontId="6" fillId="0" borderId="29" xfId="613" applyNumberFormat="1" applyFont="1" applyBorder="1" applyAlignment="1">
      <alignment horizontal="center" vertical="center" wrapText="1"/>
      <protection/>
    </xf>
    <xf numFmtId="2" fontId="6" fillId="0" borderId="29" xfId="613" applyNumberFormat="1" applyFont="1" applyBorder="1" applyAlignment="1">
      <alignment horizontal="center" vertical="center" wrapText="1"/>
      <protection/>
    </xf>
    <xf numFmtId="1" fontId="6" fillId="0" borderId="27" xfId="620" applyNumberFormat="1" applyFont="1" applyBorder="1" applyAlignment="1">
      <alignment horizontal="center" vertical="center" wrapText="1"/>
      <protection/>
    </xf>
    <xf numFmtId="2" fontId="6" fillId="0" borderId="0" xfId="620" applyNumberFormat="1" applyFont="1" applyBorder="1" applyAlignment="1">
      <alignment horizontal="center" vertical="center" wrapText="1"/>
      <protection/>
    </xf>
    <xf numFmtId="2" fontId="6" fillId="0" borderId="27" xfId="509" applyNumberFormat="1" applyFont="1" applyBorder="1" applyAlignment="1">
      <alignment horizontal="center"/>
      <protection/>
    </xf>
    <xf numFmtId="0" fontId="2" fillId="0" borderId="0" xfId="613" applyFont="1" applyBorder="1" applyAlignment="1">
      <alignment horizontal="center"/>
      <protection/>
    </xf>
    <xf numFmtId="2" fontId="6" fillId="0" borderId="30" xfId="615" applyNumberFormat="1" applyFont="1" applyBorder="1" applyAlignment="1">
      <alignment horizontal="center" vertical="center"/>
      <protection/>
    </xf>
    <xf numFmtId="0" fontId="39" fillId="0" borderId="0" xfId="613" applyFont="1" applyAlignment="1">
      <alignment horizontal="center" vertical="center" wrapText="1"/>
      <protection/>
    </xf>
    <xf numFmtId="0" fontId="9" fillId="0" borderId="29" xfId="497" applyFont="1" applyBorder="1" applyAlignment="1">
      <alignment horizontal="center"/>
      <protection/>
    </xf>
    <xf numFmtId="172" fontId="10" fillId="0" borderId="29" xfId="497" applyNumberFormat="1" applyFont="1" applyBorder="1" applyAlignment="1">
      <alignment horizontal="center"/>
      <protection/>
    </xf>
    <xf numFmtId="0" fontId="9" fillId="0" borderId="0" xfId="497" applyFont="1" applyBorder="1" applyAlignment="1">
      <alignment horizontal="center"/>
      <protection/>
    </xf>
    <xf numFmtId="0" fontId="9" fillId="0" borderId="22" xfId="530" applyFont="1" applyBorder="1" applyAlignment="1">
      <alignment horizontal="center"/>
      <protection/>
    </xf>
    <xf numFmtId="9" fontId="9" fillId="0" borderId="22" xfId="530" applyNumberFormat="1" applyFont="1" applyBorder="1" applyAlignment="1">
      <alignment horizontal="center"/>
      <protection/>
    </xf>
    <xf numFmtId="173" fontId="9" fillId="0" borderId="22" xfId="530" applyNumberFormat="1" applyFont="1" applyBorder="1" applyAlignment="1">
      <alignment horizontal="center"/>
      <protection/>
    </xf>
    <xf numFmtId="172" fontId="10" fillId="0" borderId="22" xfId="530" applyNumberFormat="1" applyFont="1" applyBorder="1" applyAlignment="1">
      <alignment horizontal="center"/>
      <protection/>
    </xf>
    <xf numFmtId="172" fontId="10" fillId="0" borderId="22" xfId="619" applyNumberFormat="1" applyFont="1" applyBorder="1" applyAlignment="1">
      <alignment horizontal="center"/>
      <protection/>
    </xf>
    <xf numFmtId="0" fontId="9" fillId="0" borderId="0" xfId="530" applyFont="1" applyBorder="1" applyAlignment="1">
      <alignment horizontal="center"/>
      <protection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7" xfId="614" applyNumberFormat="1" applyFont="1" applyBorder="1" applyAlignment="1">
      <alignment horizontal="center" vertical="center" wrapText="1"/>
      <protection/>
    </xf>
    <xf numFmtId="1" fontId="6" fillId="0" borderId="0" xfId="614" applyNumberFormat="1" applyFont="1" applyBorder="1" applyAlignment="1">
      <alignment horizontal="center" vertical="center" wrapText="1"/>
      <protection/>
    </xf>
    <xf numFmtId="2" fontId="6" fillId="55" borderId="29" xfId="613" applyNumberFormat="1" applyFont="1" applyFill="1" applyBorder="1" applyAlignment="1">
      <alignment horizontal="center" vertical="center" wrapText="1"/>
      <protection/>
    </xf>
    <xf numFmtId="0" fontId="2" fillId="0" borderId="0" xfId="523" applyFont="1" applyAlignment="1">
      <alignment vertical="center" wrapText="1"/>
      <protection/>
    </xf>
    <xf numFmtId="2" fontId="6" fillId="0" borderId="29" xfId="618" applyNumberFormat="1" applyFont="1" applyBorder="1" applyAlignment="1">
      <alignment horizontal="center" vertical="center" wrapText="1"/>
      <protection/>
    </xf>
    <xf numFmtId="2" fontId="6" fillId="0" borderId="30" xfId="618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/>
    </xf>
    <xf numFmtId="0" fontId="9" fillId="55" borderId="22" xfId="0" applyFont="1" applyFill="1" applyBorder="1" applyAlignment="1">
      <alignment horizontal="center"/>
    </xf>
    <xf numFmtId="172" fontId="9" fillId="55" borderId="22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9" fillId="55" borderId="22" xfId="0" applyFont="1" applyFill="1" applyBorder="1" applyAlignment="1">
      <alignment horizontal="center" vertical="center"/>
    </xf>
    <xf numFmtId="0" fontId="9" fillId="0" borderId="22" xfId="552" applyFont="1" applyFill="1" applyBorder="1" applyAlignment="1">
      <alignment horizontal="center" vertical="center" wrapText="1"/>
      <protection/>
    </xf>
    <xf numFmtId="9" fontId="9" fillId="55" borderId="22" xfId="0" applyNumberFormat="1" applyFont="1" applyFill="1" applyBorder="1" applyAlignment="1">
      <alignment horizontal="center" vertical="center"/>
    </xf>
    <xf numFmtId="173" fontId="9" fillId="55" borderId="22" xfId="0" applyNumberFormat="1" applyFont="1" applyFill="1" applyBorder="1" applyAlignment="1">
      <alignment horizontal="center" vertical="center"/>
    </xf>
    <xf numFmtId="2" fontId="9" fillId="55" borderId="22" xfId="0" applyNumberFormat="1" applyFont="1" applyFill="1" applyBorder="1" applyAlignment="1">
      <alignment horizontal="center" vertical="center"/>
    </xf>
    <xf numFmtId="172" fontId="9" fillId="55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3" fontId="9" fillId="55" borderId="22" xfId="0" applyNumberFormat="1" applyFont="1" applyFill="1" applyBorder="1" applyAlignment="1">
      <alignment horizontal="center"/>
    </xf>
    <xf numFmtId="174" fontId="9" fillId="55" borderId="22" xfId="0" applyNumberFormat="1" applyFont="1" applyFill="1" applyBorder="1" applyAlignment="1">
      <alignment horizontal="center"/>
    </xf>
    <xf numFmtId="2" fontId="9" fillId="55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14" fontId="6" fillId="0" borderId="3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2" fontId="6" fillId="0" borderId="27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0" fontId="39" fillId="0" borderId="0" xfId="597" applyFont="1" applyFill="1" applyAlignment="1">
      <alignment vertical="center"/>
      <protection/>
    </xf>
    <xf numFmtId="0" fontId="40" fillId="0" borderId="0" xfId="597" applyFont="1" applyFill="1" applyAlignment="1">
      <alignment vertical="center"/>
      <protection/>
    </xf>
    <xf numFmtId="0" fontId="40" fillId="56" borderId="22" xfId="597" applyFont="1" applyFill="1" applyBorder="1" applyAlignment="1">
      <alignment horizontal="center" vertical="center"/>
      <protection/>
    </xf>
    <xf numFmtId="0" fontId="39" fillId="0" borderId="0" xfId="597" applyFont="1" applyFill="1" applyAlignment="1">
      <alignment horizontal="center" vertical="center"/>
      <protection/>
    </xf>
    <xf numFmtId="0" fontId="39" fillId="0" borderId="0" xfId="597" applyFont="1" applyFill="1" applyBorder="1" applyAlignment="1">
      <alignment vertical="center"/>
      <protection/>
    </xf>
    <xf numFmtId="49" fontId="39" fillId="0" borderId="0" xfId="597" applyNumberFormat="1" applyFont="1" applyFill="1" applyBorder="1" applyAlignment="1">
      <alignment horizontal="center" vertical="center"/>
      <protection/>
    </xf>
    <xf numFmtId="0" fontId="39" fillId="0" borderId="0" xfId="597" applyFont="1" applyFill="1" applyBorder="1" applyAlignment="1">
      <alignment horizontal="center" vertical="center" wrapText="1"/>
      <protection/>
    </xf>
    <xf numFmtId="0" fontId="39" fillId="0" borderId="0" xfId="597" applyNumberFormat="1" applyFont="1" applyFill="1" applyBorder="1" applyAlignment="1">
      <alignment horizontal="center" vertical="center" wrapText="1"/>
      <protection/>
    </xf>
    <xf numFmtId="49" fontId="39" fillId="0" borderId="0" xfId="597" applyNumberFormat="1" applyFont="1" applyFill="1" applyAlignment="1">
      <alignment horizontal="center" vertical="center"/>
      <protection/>
    </xf>
    <xf numFmtId="0" fontId="39" fillId="0" borderId="0" xfId="597" applyFont="1" applyFill="1" applyAlignment="1">
      <alignment horizontal="center" vertical="center" wrapText="1"/>
      <protection/>
    </xf>
    <xf numFmtId="0" fontId="39" fillId="0" borderId="0" xfId="597" applyNumberFormat="1" applyFont="1" applyFill="1" applyAlignment="1">
      <alignment horizontal="center" vertical="center" wrapText="1"/>
      <protection/>
    </xf>
    <xf numFmtId="172" fontId="6" fillId="0" borderId="29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 vertical="center" wrapText="1"/>
    </xf>
    <xf numFmtId="172" fontId="6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2" fontId="40" fillId="56" borderId="22" xfId="369" applyNumberFormat="1" applyFont="1" applyFill="1" applyBorder="1" applyAlignment="1">
      <alignment horizontal="center" vertical="center"/>
    </xf>
    <xf numFmtId="49" fontId="40" fillId="56" borderId="24" xfId="369" applyNumberFormat="1" applyFont="1" applyFill="1" applyBorder="1" applyAlignment="1">
      <alignment horizontal="right" vertical="center"/>
    </xf>
    <xf numFmtId="0" fontId="43" fillId="0" borderId="22" xfId="597" applyFont="1" applyFill="1" applyBorder="1" applyAlignment="1">
      <alignment horizontal="center" vertical="center"/>
      <protection/>
    </xf>
    <xf numFmtId="0" fontId="44" fillId="0" borderId="22" xfId="597" applyFont="1" applyFill="1" applyBorder="1" applyAlignment="1">
      <alignment vertical="center" wrapText="1"/>
      <protection/>
    </xf>
    <xf numFmtId="49" fontId="43" fillId="0" borderId="22" xfId="369" applyNumberFormat="1" applyFont="1" applyFill="1" applyBorder="1" applyAlignment="1">
      <alignment horizontal="center" vertical="center" wrapText="1"/>
    </xf>
    <xf numFmtId="172" fontId="43" fillId="0" borderId="22" xfId="369" applyNumberFormat="1" applyFont="1" applyFill="1" applyBorder="1" applyAlignment="1">
      <alignment horizontal="center" vertical="center" wrapText="1"/>
    </xf>
    <xf numFmtId="0" fontId="43" fillId="0" borderId="22" xfId="597" applyFont="1" applyBorder="1" applyAlignment="1">
      <alignment vertical="center" wrapText="1"/>
      <protection/>
    </xf>
    <xf numFmtId="172" fontId="43" fillId="0" borderId="22" xfId="597" applyNumberFormat="1" applyFont="1" applyFill="1" applyBorder="1" applyAlignment="1">
      <alignment horizontal="center" vertical="center" wrapText="1"/>
      <protection/>
    </xf>
    <xf numFmtId="1" fontId="43" fillId="0" borderId="22" xfId="597" applyNumberFormat="1" applyFont="1" applyFill="1" applyBorder="1" applyAlignment="1">
      <alignment horizontal="center" vertical="center" wrapText="1"/>
      <protection/>
    </xf>
    <xf numFmtId="0" fontId="6" fillId="57" borderId="27" xfId="0" applyFont="1" applyFill="1" applyBorder="1" applyAlignment="1">
      <alignment horizontal="center" vertical="center" wrapText="1"/>
    </xf>
    <xf numFmtId="0" fontId="6" fillId="57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57" borderId="27" xfId="0" applyFont="1" applyFill="1" applyBorder="1" applyAlignment="1">
      <alignment horizontal="center" vertical="center"/>
    </xf>
    <xf numFmtId="0" fontId="6" fillId="57" borderId="27" xfId="613" applyFont="1" applyFill="1" applyBorder="1" applyAlignment="1">
      <alignment horizontal="center" vertical="center" wrapText="1"/>
      <protection/>
    </xf>
    <xf numFmtId="0" fontId="32" fillId="0" borderId="0" xfId="523" applyFont="1" applyAlignment="1">
      <alignment horizontal="center"/>
      <protection/>
    </xf>
    <xf numFmtId="0" fontId="33" fillId="0" borderId="0" xfId="523" applyFont="1" applyAlignment="1">
      <alignment horizontal="center" vertical="center"/>
      <protection/>
    </xf>
    <xf numFmtId="0" fontId="32" fillId="0" borderId="0" xfId="497" applyFont="1" applyAlignment="1">
      <alignment horizontal="center" vertical="center" wrapText="1"/>
      <protection/>
    </xf>
    <xf numFmtId="0" fontId="36" fillId="0" borderId="0" xfId="523" applyFont="1" applyAlignment="1">
      <alignment horizontal="center" vertical="center"/>
      <protection/>
    </xf>
    <xf numFmtId="0" fontId="6" fillId="0" borderId="0" xfId="523" applyFont="1" applyAlignment="1">
      <alignment horizontal="left" vertical="center" wrapText="1"/>
      <protection/>
    </xf>
    <xf numFmtId="0" fontId="2" fillId="0" borderId="0" xfId="523" applyFont="1" applyAlignment="1">
      <alignment horizontal="left" vertical="center" wrapText="1"/>
      <protection/>
    </xf>
    <xf numFmtId="0" fontId="2" fillId="0" borderId="0" xfId="572" applyFont="1" applyAlignment="1">
      <alignment vertical="center"/>
      <protection/>
    </xf>
    <xf numFmtId="0" fontId="5" fillId="0" borderId="0" xfId="561" applyFont="1" applyAlignment="1">
      <alignment horizontal="center"/>
      <protection/>
    </xf>
    <xf numFmtId="0" fontId="9" fillId="0" borderId="0" xfId="705" applyFont="1" applyAlignment="1">
      <alignment horizontal="center" vertical="center" wrapText="1"/>
      <protection/>
    </xf>
    <xf numFmtId="0" fontId="4" fillId="0" borderId="0" xfId="561" applyFont="1" applyAlignment="1">
      <alignment horizontal="center"/>
      <protection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0" fillId="0" borderId="0" xfId="597" applyFont="1" applyFill="1" applyBorder="1" applyAlignment="1">
      <alignment horizontal="center" vertical="center"/>
      <protection/>
    </xf>
    <xf numFmtId="0" fontId="40" fillId="0" borderId="30" xfId="597" applyFont="1" applyFill="1" applyBorder="1" applyAlignment="1">
      <alignment horizontal="center" vertical="center" wrapText="1"/>
      <protection/>
    </xf>
    <xf numFmtId="0" fontId="2" fillId="0" borderId="0" xfId="497" applyFont="1" applyFill="1" applyAlignment="1">
      <alignment horizontal="left" vertical="center" wrapText="1"/>
      <protection/>
    </xf>
    <xf numFmtId="0" fontId="2" fillId="0" borderId="0" xfId="497" applyFont="1" applyFill="1" applyAlignment="1">
      <alignment horizontal="center"/>
      <protection/>
    </xf>
    <xf numFmtId="0" fontId="2" fillId="0" borderId="0" xfId="497" applyFont="1" applyFill="1" applyBorder="1" applyAlignment="1">
      <alignment horizontal="center"/>
      <protection/>
    </xf>
    <xf numFmtId="0" fontId="4" fillId="0" borderId="0" xfId="497" applyFont="1" applyFill="1" applyAlignment="1">
      <alignment horizontal="left"/>
      <protection/>
    </xf>
    <xf numFmtId="0" fontId="5" fillId="0" borderId="0" xfId="497" applyFont="1" applyFill="1" applyAlignment="1">
      <alignment horizontal="left"/>
      <protection/>
    </xf>
    <xf numFmtId="0" fontId="2" fillId="0" borderId="0" xfId="602" applyFont="1" applyFill="1" applyAlignment="1">
      <alignment horizontal="center"/>
      <protection/>
    </xf>
    <xf numFmtId="0" fontId="4" fillId="0" borderId="0" xfId="497" applyFont="1" applyFill="1" applyAlignment="1">
      <alignment horizontal="center"/>
      <protection/>
    </xf>
    <xf numFmtId="0" fontId="2" fillId="0" borderId="0" xfId="617" applyFont="1" applyFill="1">
      <alignment/>
      <protection/>
    </xf>
    <xf numFmtId="0" fontId="4" fillId="0" borderId="0" xfId="617" applyFont="1" applyFill="1" applyAlignment="1">
      <alignment horizontal="center"/>
      <protection/>
    </xf>
    <xf numFmtId="0" fontId="4" fillId="0" borderId="0" xfId="617" applyFont="1" applyFill="1">
      <alignment/>
      <protection/>
    </xf>
    <xf numFmtId="0" fontId="2" fillId="0" borderId="0" xfId="623" applyFont="1" applyFill="1" applyAlignment="1">
      <alignment horizontal="right"/>
      <protection/>
    </xf>
    <xf numFmtId="1" fontId="38" fillId="0" borderId="0" xfId="623" applyNumberFormat="1" applyFont="1" applyFill="1" applyAlignment="1">
      <alignment horizontal="center"/>
      <protection/>
    </xf>
    <xf numFmtId="0" fontId="2" fillId="0" borderId="0" xfId="623" applyFont="1" applyFill="1" applyAlignment="1">
      <alignment horizontal="center"/>
      <protection/>
    </xf>
    <xf numFmtId="0" fontId="2" fillId="0" borderId="0" xfId="617" applyFont="1" applyFill="1" applyAlignment="1">
      <alignment horizontal="left"/>
      <protection/>
    </xf>
    <xf numFmtId="0" fontId="4" fillId="0" borderId="0" xfId="617" applyFont="1" applyFill="1" applyBorder="1" applyAlignment="1">
      <alignment horizontal="center"/>
      <protection/>
    </xf>
    <xf numFmtId="0" fontId="4" fillId="0" borderId="0" xfId="617" applyFont="1" applyFill="1" applyBorder="1">
      <alignment/>
      <protection/>
    </xf>
    <xf numFmtId="1" fontId="10" fillId="0" borderId="0" xfId="623" applyNumberFormat="1" applyFont="1" applyFill="1" applyAlignment="1">
      <alignment horizontal="center"/>
      <protection/>
    </xf>
    <xf numFmtId="0" fontId="4" fillId="0" borderId="20" xfId="617" applyFont="1" applyFill="1" applyBorder="1" applyAlignment="1">
      <alignment horizontal="center" vertical="center"/>
      <protection/>
    </xf>
    <xf numFmtId="0" fontId="7" fillId="0" borderId="20" xfId="617" applyFont="1" applyFill="1" applyBorder="1" applyAlignment="1">
      <alignment horizontal="center" vertical="center"/>
      <protection/>
    </xf>
    <xf numFmtId="0" fontId="4" fillId="0" borderId="21" xfId="617" applyFont="1" applyFill="1" applyBorder="1" applyAlignment="1">
      <alignment horizontal="center"/>
      <protection/>
    </xf>
    <xf numFmtId="0" fontId="4" fillId="0" borderId="20" xfId="617" applyFont="1" applyFill="1" applyBorder="1" applyAlignment="1">
      <alignment horizontal="center" vertical="center" wrapText="1"/>
      <protection/>
    </xf>
    <xf numFmtId="0" fontId="4" fillId="0" borderId="21" xfId="617" applyFont="1" applyFill="1" applyBorder="1" applyAlignment="1">
      <alignment horizontal="center" wrapText="1"/>
      <protection/>
    </xf>
    <xf numFmtId="0" fontId="4" fillId="0" borderId="32" xfId="617" applyFont="1" applyFill="1" applyBorder="1" applyAlignment="1">
      <alignment horizontal="center" wrapText="1"/>
      <protection/>
    </xf>
    <xf numFmtId="0" fontId="4" fillId="0" borderId="19" xfId="617" applyFont="1" applyFill="1" applyBorder="1" applyAlignment="1">
      <alignment horizontal="center" vertical="center"/>
      <protection/>
    </xf>
    <xf numFmtId="0" fontId="4" fillId="0" borderId="32" xfId="617" applyFont="1" applyFill="1" applyBorder="1" applyAlignment="1">
      <alignment horizontal="center" vertical="center"/>
      <protection/>
    </xf>
    <xf numFmtId="0" fontId="4" fillId="0" borderId="21" xfId="617" applyFont="1" applyFill="1" applyBorder="1">
      <alignment/>
      <protection/>
    </xf>
    <xf numFmtId="0" fontId="4" fillId="0" borderId="27" xfId="617" applyFont="1" applyFill="1" applyBorder="1" applyAlignment="1">
      <alignment horizontal="center" vertical="center"/>
      <protection/>
    </xf>
    <xf numFmtId="0" fontId="7" fillId="0" borderId="27" xfId="617" applyFont="1" applyFill="1" applyBorder="1" applyAlignment="1">
      <alignment horizontal="center" vertical="center"/>
      <protection/>
    </xf>
    <xf numFmtId="0" fontId="6" fillId="0" borderId="0" xfId="617" applyFont="1" applyFill="1" applyAlignment="1">
      <alignment horizontal="center"/>
      <protection/>
    </xf>
    <xf numFmtId="0" fontId="4" fillId="0" borderId="27" xfId="617" applyFont="1" applyFill="1" applyBorder="1" applyAlignment="1">
      <alignment horizontal="center" vertical="center" wrapText="1"/>
      <protection/>
    </xf>
    <xf numFmtId="0" fontId="4" fillId="0" borderId="30" xfId="617" applyFont="1" applyFill="1" applyBorder="1" applyAlignment="1">
      <alignment horizontal="center" wrapText="1"/>
      <protection/>
    </xf>
    <xf numFmtId="0" fontId="4" fillId="0" borderId="33" xfId="617" applyFont="1" applyFill="1" applyBorder="1" applyAlignment="1">
      <alignment horizontal="center" wrapText="1"/>
      <protection/>
    </xf>
    <xf numFmtId="0" fontId="4" fillId="0" borderId="28" xfId="617" applyFont="1" applyFill="1" applyBorder="1" applyAlignment="1">
      <alignment horizontal="center" vertical="center"/>
      <protection/>
    </xf>
    <xf numFmtId="0" fontId="4" fillId="0" borderId="33" xfId="617" applyFont="1" applyFill="1" applyBorder="1" applyAlignment="1">
      <alignment horizontal="center" vertical="center"/>
      <protection/>
    </xf>
    <xf numFmtId="0" fontId="4" fillId="0" borderId="28" xfId="617" applyFont="1" applyFill="1" applyBorder="1">
      <alignment/>
      <protection/>
    </xf>
    <xf numFmtId="0" fontId="4" fillId="0" borderId="30" xfId="617" applyFont="1" applyFill="1" applyBorder="1">
      <alignment/>
      <protection/>
    </xf>
    <xf numFmtId="0" fontId="8" fillId="0" borderId="20" xfId="617" applyFont="1" applyFill="1" applyBorder="1" applyAlignment="1">
      <alignment horizontal="center" vertical="center"/>
      <protection/>
    </xf>
    <xf numFmtId="0" fontId="4" fillId="0" borderId="29" xfId="617" applyFont="1" applyFill="1" applyBorder="1" applyAlignment="1">
      <alignment horizontal="center" vertical="center"/>
      <protection/>
    </xf>
    <xf numFmtId="0" fontId="7" fillId="0" borderId="29" xfId="617" applyFont="1" applyFill="1" applyBorder="1" applyAlignment="1">
      <alignment horizontal="center" vertical="center"/>
      <protection/>
    </xf>
    <xf numFmtId="0" fontId="4" fillId="0" borderId="30" xfId="617" applyFont="1" applyFill="1" applyBorder="1" applyAlignment="1">
      <alignment horizontal="center"/>
      <protection/>
    </xf>
    <xf numFmtId="0" fontId="4" fillId="0" borderId="29" xfId="617" applyFont="1" applyFill="1" applyBorder="1" applyAlignment="1">
      <alignment horizontal="center" vertical="center" wrapText="1"/>
      <protection/>
    </xf>
    <xf numFmtId="0" fontId="8" fillId="0" borderId="29" xfId="617" applyFont="1" applyFill="1" applyBorder="1" applyAlignment="1">
      <alignment horizontal="center" vertical="center"/>
      <protection/>
    </xf>
    <xf numFmtId="0" fontId="4" fillId="0" borderId="23" xfId="617" applyFont="1" applyFill="1" applyBorder="1" applyAlignment="1">
      <alignment horizontal="center"/>
      <protection/>
    </xf>
    <xf numFmtId="0" fontId="4" fillId="0" borderId="22" xfId="617" applyFont="1" applyFill="1" applyBorder="1" applyAlignment="1">
      <alignment horizontal="center"/>
      <protection/>
    </xf>
    <xf numFmtId="0" fontId="4" fillId="0" borderId="25" xfId="617" applyFont="1" applyFill="1" applyBorder="1" applyAlignment="1">
      <alignment horizontal="center"/>
      <protection/>
    </xf>
    <xf numFmtId="0" fontId="4" fillId="0" borderId="24" xfId="617" applyFont="1" applyFill="1" applyBorder="1" applyAlignment="1">
      <alignment horizontal="center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6" fillId="0" borderId="27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27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7" xfId="614" applyFont="1" applyFill="1" applyBorder="1" applyAlignment="1">
      <alignment horizontal="center"/>
      <protection/>
    </xf>
    <xf numFmtId="0" fontId="6" fillId="0" borderId="0" xfId="614" applyFont="1" applyFill="1" applyBorder="1" applyAlignment="1">
      <alignment horizontal="center"/>
      <protection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74" fontId="6" fillId="0" borderId="29" xfId="0" applyNumberFormat="1" applyFont="1" applyFill="1" applyBorder="1" applyAlignment="1">
      <alignment horizontal="center"/>
    </xf>
    <xf numFmtId="173" fontId="6" fillId="0" borderId="30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6" fillId="0" borderId="27" xfId="614" applyFont="1" applyFill="1" applyBorder="1" applyAlignment="1">
      <alignment horizontal="center" vertical="center" wrapText="1"/>
      <protection/>
    </xf>
    <xf numFmtId="0" fontId="6" fillId="0" borderId="0" xfId="61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4" fontId="51" fillId="0" borderId="29" xfId="0" applyNumberFormat="1" applyFont="1" applyFill="1" applyBorder="1" applyAlignment="1">
      <alignment horizontal="center"/>
    </xf>
    <xf numFmtId="173" fontId="6" fillId="0" borderId="29" xfId="0" applyNumberFormat="1" applyFont="1" applyFill="1" applyBorder="1" applyAlignment="1">
      <alignment horizontal="center"/>
    </xf>
    <xf numFmtId="2" fontId="6" fillId="0" borderId="29" xfId="614" applyNumberFormat="1" applyFont="1" applyFill="1" applyBorder="1" applyAlignment="1">
      <alignment horizontal="center"/>
      <protection/>
    </xf>
    <xf numFmtId="2" fontId="6" fillId="0" borderId="30" xfId="614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/>
    </xf>
    <xf numFmtId="173" fontId="6" fillId="0" borderId="27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7" xfId="614" applyNumberFormat="1" applyFont="1" applyFill="1" applyBorder="1" applyAlignment="1">
      <alignment horizontal="center"/>
      <protection/>
    </xf>
    <xf numFmtId="2" fontId="6" fillId="0" borderId="0" xfId="614" applyNumberFormat="1" applyFont="1" applyFill="1" applyBorder="1" applyAlignment="1">
      <alignment horizontal="center"/>
      <protection/>
    </xf>
    <xf numFmtId="174" fontId="6" fillId="0" borderId="27" xfId="0" applyNumberFormat="1" applyFont="1" applyFill="1" applyBorder="1" applyAlignment="1">
      <alignment horizontal="center"/>
    </xf>
    <xf numFmtId="0" fontId="6" fillId="0" borderId="29" xfId="614" applyFont="1" applyFill="1" applyBorder="1" applyAlignment="1">
      <alignment horizontal="center"/>
      <protection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6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6" fillId="0" borderId="27" xfId="61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30" xfId="614" applyFont="1" applyFill="1" applyBorder="1" applyAlignment="1">
      <alignment horizontal="center"/>
      <protection/>
    </xf>
    <xf numFmtId="172" fontId="6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2" fontId="6" fillId="0" borderId="0" xfId="614" applyNumberFormat="1" applyFont="1" applyFill="1" applyBorder="1" applyAlignment="1">
      <alignment horizontal="center" vertical="center" wrapText="1"/>
      <protection/>
    </xf>
    <xf numFmtId="2" fontId="4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73" fontId="6" fillId="0" borderId="29" xfId="0" applyNumberFormat="1" applyFont="1" applyFill="1" applyBorder="1" applyAlignment="1">
      <alignment horizontal="center" vertical="center" wrapText="1"/>
    </xf>
    <xf numFmtId="173" fontId="6" fillId="0" borderId="3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9" fillId="0" borderId="22" xfId="497" applyFont="1" applyFill="1" applyBorder="1" applyAlignment="1">
      <alignment horizontal="center"/>
      <protection/>
    </xf>
    <xf numFmtId="2" fontId="10" fillId="0" borderId="22" xfId="497" applyNumberFormat="1" applyFont="1" applyFill="1" applyBorder="1" applyAlignment="1">
      <alignment horizontal="center"/>
      <protection/>
    </xf>
    <xf numFmtId="0" fontId="6" fillId="0" borderId="0" xfId="497" applyFont="1" applyFill="1" applyBorder="1" applyAlignment="1">
      <alignment horizontal="center"/>
      <protection/>
    </xf>
    <xf numFmtId="0" fontId="6" fillId="0" borderId="22" xfId="717" applyFont="1" applyFill="1" applyBorder="1" applyAlignment="1">
      <alignment horizontal="center" vertical="center" wrapText="1"/>
      <protection/>
    </xf>
    <xf numFmtId="0" fontId="9" fillId="0" borderId="22" xfId="717" applyFont="1" applyFill="1" applyBorder="1" applyAlignment="1">
      <alignment horizontal="center" vertical="center" wrapText="1"/>
      <protection/>
    </xf>
    <xf numFmtId="9" fontId="9" fillId="0" borderId="22" xfId="654" applyFont="1" applyFill="1" applyBorder="1" applyAlignment="1">
      <alignment horizontal="center" vertical="center" wrapText="1"/>
    </xf>
    <xf numFmtId="173" fontId="6" fillId="0" borderId="22" xfId="717" applyNumberFormat="1" applyFont="1" applyFill="1" applyBorder="1" applyAlignment="1">
      <alignment horizontal="center" vertical="center" wrapText="1"/>
      <protection/>
    </xf>
    <xf numFmtId="2" fontId="6" fillId="0" borderId="22" xfId="717" applyNumberFormat="1" applyFont="1" applyFill="1" applyBorder="1" applyAlignment="1">
      <alignment horizontal="center" vertical="center" wrapText="1"/>
      <protection/>
    </xf>
    <xf numFmtId="2" fontId="10" fillId="0" borderId="22" xfId="717" applyNumberFormat="1" applyFont="1" applyFill="1" applyBorder="1" applyAlignment="1">
      <alignment horizontal="center" vertical="center" wrapText="1"/>
      <protection/>
    </xf>
    <xf numFmtId="0" fontId="2" fillId="0" borderId="0" xfId="500" applyFont="1" applyFill="1" applyBorder="1" applyAlignment="1">
      <alignment horizontal="center"/>
      <protection/>
    </xf>
    <xf numFmtId="0" fontId="6" fillId="0" borderId="22" xfId="717" applyFont="1" applyFill="1" applyBorder="1" applyAlignment="1">
      <alignment horizontal="center"/>
      <protection/>
    </xf>
    <xf numFmtId="0" fontId="9" fillId="0" borderId="22" xfId="717" applyFont="1" applyFill="1" applyBorder="1" applyAlignment="1">
      <alignment horizontal="center"/>
      <protection/>
    </xf>
    <xf numFmtId="173" fontId="6" fillId="0" borderId="22" xfId="717" applyNumberFormat="1" applyFont="1" applyFill="1" applyBorder="1" applyAlignment="1">
      <alignment horizontal="center"/>
      <protection/>
    </xf>
    <xf numFmtId="174" fontId="6" fillId="0" borderId="22" xfId="717" applyNumberFormat="1" applyFont="1" applyFill="1" applyBorder="1" applyAlignment="1">
      <alignment horizontal="center"/>
      <protection/>
    </xf>
    <xf numFmtId="2" fontId="6" fillId="0" borderId="22" xfId="717" applyNumberFormat="1" applyFont="1" applyFill="1" applyBorder="1" applyAlignment="1">
      <alignment horizontal="center"/>
      <protection/>
    </xf>
    <xf numFmtId="2" fontId="10" fillId="0" borderId="22" xfId="717" applyNumberFormat="1" applyFont="1" applyFill="1" applyBorder="1" applyAlignment="1">
      <alignment horizontal="center"/>
      <protection/>
    </xf>
    <xf numFmtId="0" fontId="6" fillId="0" borderId="0" xfId="500" applyFont="1" applyFill="1" applyBorder="1" applyAlignment="1">
      <alignment horizontal="center" vertical="center" wrapText="1"/>
      <protection/>
    </xf>
    <xf numFmtId="173" fontId="6" fillId="0" borderId="0" xfId="497" applyNumberFormat="1" applyFont="1" applyFill="1" applyBorder="1" applyAlignment="1">
      <alignment horizontal="center"/>
      <protection/>
    </xf>
    <xf numFmtId="2" fontId="6" fillId="0" borderId="0" xfId="497" applyNumberFormat="1" applyFont="1" applyFill="1" applyBorder="1" applyAlignment="1">
      <alignment horizontal="center"/>
      <protection/>
    </xf>
    <xf numFmtId="0" fontId="6" fillId="0" borderId="0" xfId="617" applyFont="1" applyFill="1" applyBorder="1" applyAlignment="1">
      <alignment horizontal="center"/>
      <protection/>
    </xf>
    <xf numFmtId="0" fontId="3" fillId="0" borderId="0" xfId="497" applyFont="1" applyFill="1" applyBorder="1" applyAlignment="1">
      <alignment horizontal="center"/>
      <protection/>
    </xf>
    <xf numFmtId="1" fontId="6" fillId="0" borderId="0" xfId="497" applyNumberFormat="1" applyFont="1" applyFill="1" applyBorder="1" applyAlignment="1">
      <alignment horizontal="center"/>
      <protection/>
    </xf>
    <xf numFmtId="0" fontId="4" fillId="0" borderId="0" xfId="497" applyFont="1" applyFill="1" applyBorder="1" applyAlignment="1">
      <alignment horizontal="center"/>
      <protection/>
    </xf>
    <xf numFmtId="172" fontId="6" fillId="0" borderId="0" xfId="497" applyNumberFormat="1" applyFont="1" applyFill="1" applyBorder="1" applyAlignment="1">
      <alignment horizontal="center"/>
      <protection/>
    </xf>
    <xf numFmtId="0" fontId="6" fillId="0" borderId="0" xfId="497" applyFont="1" applyFill="1" applyBorder="1" applyAlignment="1">
      <alignment horizontal="center" wrapText="1"/>
      <protection/>
    </xf>
    <xf numFmtId="2" fontId="2" fillId="0" borderId="0" xfId="497" applyNumberFormat="1" applyFont="1" applyFill="1" applyBorder="1" applyAlignment="1">
      <alignment horizontal="center"/>
      <protection/>
    </xf>
    <xf numFmtId="174" fontId="6" fillId="0" borderId="0" xfId="497" applyNumberFormat="1" applyFont="1" applyFill="1" applyBorder="1" applyAlignment="1">
      <alignment horizontal="center"/>
      <protection/>
    </xf>
    <xf numFmtId="0" fontId="11" fillId="0" borderId="0" xfId="497" applyFont="1" applyFill="1" applyBorder="1" applyAlignment="1">
      <alignment horizontal="center"/>
      <protection/>
    </xf>
    <xf numFmtId="1" fontId="4" fillId="0" borderId="0" xfId="497" applyNumberFormat="1" applyFont="1" applyFill="1" applyBorder="1" applyAlignment="1">
      <alignment horizontal="center"/>
      <protection/>
    </xf>
    <xf numFmtId="1" fontId="6" fillId="0" borderId="0" xfId="617" applyNumberFormat="1" applyFont="1" applyFill="1" applyBorder="1" applyAlignment="1">
      <alignment horizontal="center"/>
      <protection/>
    </xf>
    <xf numFmtId="1" fontId="4" fillId="0" borderId="0" xfId="617" applyNumberFormat="1" applyFont="1" applyFill="1" applyBorder="1" applyAlignment="1">
      <alignment horizontal="center"/>
      <protection/>
    </xf>
    <xf numFmtId="0" fontId="4" fillId="0" borderId="23" xfId="621" applyFont="1" applyBorder="1" applyAlignment="1">
      <alignment horizontal="center"/>
      <protection/>
    </xf>
    <xf numFmtId="0" fontId="4" fillId="0" borderId="24" xfId="621" applyFont="1" applyBorder="1" applyAlignment="1">
      <alignment horizontal="center"/>
      <protection/>
    </xf>
  </cellXfs>
  <cellStyles count="71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3" xfId="370"/>
    <cellStyle name="Comma 4" xfId="371"/>
    <cellStyle name="Comma 5" xfId="372"/>
    <cellStyle name="Comma 6" xfId="373"/>
    <cellStyle name="Comma 7" xfId="374"/>
    <cellStyle name="Comma 8" xfId="375"/>
    <cellStyle name="Comma 9" xfId="376"/>
    <cellStyle name="Currency" xfId="377"/>
    <cellStyle name="Currency [0]" xfId="378"/>
    <cellStyle name="Explanatory Text" xfId="379"/>
    <cellStyle name="Explanatory Text 2" xfId="380"/>
    <cellStyle name="Explanatory Text 2 2" xfId="381"/>
    <cellStyle name="Explanatory Text 2 3" xfId="382"/>
    <cellStyle name="Explanatory Text 2 4" xfId="383"/>
    <cellStyle name="Explanatory Text 2 5" xfId="384"/>
    <cellStyle name="Explanatory Text 3" xfId="385"/>
    <cellStyle name="Explanatory Text 4" xfId="386"/>
    <cellStyle name="Explanatory Text 4 2" xfId="387"/>
    <cellStyle name="Explanatory Text 5" xfId="388"/>
    <cellStyle name="Explanatory Text 6" xfId="389"/>
    <cellStyle name="Explanatory Text 7" xfId="390"/>
    <cellStyle name="Good" xfId="391"/>
    <cellStyle name="Good 2" xfId="392"/>
    <cellStyle name="Good 2 2" xfId="393"/>
    <cellStyle name="Good 2 3" xfId="394"/>
    <cellStyle name="Good 2 4" xfId="395"/>
    <cellStyle name="Good 2 5" xfId="396"/>
    <cellStyle name="Good 3" xfId="397"/>
    <cellStyle name="Good 4" xfId="398"/>
    <cellStyle name="Good 4 2" xfId="399"/>
    <cellStyle name="Good 5" xfId="400"/>
    <cellStyle name="Good 6" xfId="401"/>
    <cellStyle name="Good 7" xfId="402"/>
    <cellStyle name="Heading 1" xfId="403"/>
    <cellStyle name="Heading 1 2" xfId="404"/>
    <cellStyle name="Heading 1 2 2" xfId="405"/>
    <cellStyle name="Heading 1 2 3" xfId="406"/>
    <cellStyle name="Heading 1 2 4" xfId="407"/>
    <cellStyle name="Heading 1 2 5" xfId="408"/>
    <cellStyle name="Heading 1 2_anakia II etapi.xls sm. defeqturi" xfId="409"/>
    <cellStyle name="Heading 1 3" xfId="410"/>
    <cellStyle name="Heading 1 4" xfId="411"/>
    <cellStyle name="Heading 1 4 2" xfId="412"/>
    <cellStyle name="Heading 1 4_anakia II etapi.xls sm. defeqturi" xfId="413"/>
    <cellStyle name="Heading 1 5" xfId="414"/>
    <cellStyle name="Heading 1 6" xfId="415"/>
    <cellStyle name="Heading 1 7" xfId="416"/>
    <cellStyle name="Heading 2" xfId="417"/>
    <cellStyle name="Heading 2 2" xfId="418"/>
    <cellStyle name="Heading 2 2 2" xfId="419"/>
    <cellStyle name="Heading 2 2 3" xfId="420"/>
    <cellStyle name="Heading 2 2 4" xfId="421"/>
    <cellStyle name="Heading 2 2 5" xfId="422"/>
    <cellStyle name="Heading 2 2_anakia II etapi.xls sm. defeqturi" xfId="423"/>
    <cellStyle name="Heading 2 3" xfId="424"/>
    <cellStyle name="Heading 2 4" xfId="425"/>
    <cellStyle name="Heading 2 4 2" xfId="426"/>
    <cellStyle name="Heading 2 4_anakia II etapi.xls sm. defeqturi" xfId="427"/>
    <cellStyle name="Heading 2 5" xfId="428"/>
    <cellStyle name="Heading 2 6" xfId="429"/>
    <cellStyle name="Heading 2 7" xfId="430"/>
    <cellStyle name="Heading 3" xfId="431"/>
    <cellStyle name="Heading 3 2" xfId="432"/>
    <cellStyle name="Heading 3 2 2" xfId="433"/>
    <cellStyle name="Heading 3 2 3" xfId="434"/>
    <cellStyle name="Heading 3 2 4" xfId="435"/>
    <cellStyle name="Heading 3 2 5" xfId="436"/>
    <cellStyle name="Heading 3 2_anakia II etapi.xls sm. defeqturi" xfId="437"/>
    <cellStyle name="Heading 3 3" xfId="438"/>
    <cellStyle name="Heading 3 4" xfId="439"/>
    <cellStyle name="Heading 3 4 2" xfId="440"/>
    <cellStyle name="Heading 3 4_anakia II etapi.xls sm. defeqturi" xfId="441"/>
    <cellStyle name="Heading 3 5" xfId="442"/>
    <cellStyle name="Heading 3 6" xfId="443"/>
    <cellStyle name="Heading 3 7" xfId="444"/>
    <cellStyle name="Heading 4" xfId="445"/>
    <cellStyle name="Heading 4 2" xfId="446"/>
    <cellStyle name="Heading 4 2 2" xfId="447"/>
    <cellStyle name="Heading 4 2 3" xfId="448"/>
    <cellStyle name="Heading 4 2 4" xfId="449"/>
    <cellStyle name="Heading 4 2 5" xfId="450"/>
    <cellStyle name="Heading 4 3" xfId="451"/>
    <cellStyle name="Heading 4 4" xfId="452"/>
    <cellStyle name="Heading 4 4 2" xfId="453"/>
    <cellStyle name="Heading 4 5" xfId="454"/>
    <cellStyle name="Heading 4 6" xfId="455"/>
    <cellStyle name="Heading 4 7" xfId="456"/>
    <cellStyle name="Input" xfId="457"/>
    <cellStyle name="Input 2" xfId="458"/>
    <cellStyle name="Input 2 2" xfId="459"/>
    <cellStyle name="Input 2 3" xfId="460"/>
    <cellStyle name="Input 2 4" xfId="461"/>
    <cellStyle name="Input 2 5" xfId="462"/>
    <cellStyle name="Input 2_anakia II etapi.xls sm. defeqturi" xfId="463"/>
    <cellStyle name="Input 3" xfId="464"/>
    <cellStyle name="Input 4" xfId="465"/>
    <cellStyle name="Input 4 2" xfId="466"/>
    <cellStyle name="Input 4_anakia II etapi.xls sm. defeqturi" xfId="467"/>
    <cellStyle name="Input 5" xfId="468"/>
    <cellStyle name="Input 6" xfId="469"/>
    <cellStyle name="Input 7" xfId="470"/>
    <cellStyle name="Linked Cell" xfId="471"/>
    <cellStyle name="Linked Cell 2" xfId="472"/>
    <cellStyle name="Linked Cell 2 2" xfId="473"/>
    <cellStyle name="Linked Cell 2 3" xfId="474"/>
    <cellStyle name="Linked Cell 2 4" xfId="475"/>
    <cellStyle name="Linked Cell 2 5" xfId="476"/>
    <cellStyle name="Linked Cell 2_anakia II etapi.xls sm. defeqturi" xfId="477"/>
    <cellStyle name="Linked Cell 3" xfId="478"/>
    <cellStyle name="Linked Cell 4" xfId="479"/>
    <cellStyle name="Linked Cell 4 2" xfId="480"/>
    <cellStyle name="Linked Cell 4_anakia II etapi.xls sm. defeqturi" xfId="481"/>
    <cellStyle name="Linked Cell 5" xfId="482"/>
    <cellStyle name="Linked Cell 6" xfId="483"/>
    <cellStyle name="Linked Cell 7" xfId="484"/>
    <cellStyle name="Neutral" xfId="485"/>
    <cellStyle name="Neutral 2" xfId="486"/>
    <cellStyle name="Neutral 2 2" xfId="487"/>
    <cellStyle name="Neutral 2 3" xfId="488"/>
    <cellStyle name="Neutral 2 4" xfId="489"/>
    <cellStyle name="Neutral 2 5" xfId="490"/>
    <cellStyle name="Neutral 3" xfId="491"/>
    <cellStyle name="Neutral 4" xfId="492"/>
    <cellStyle name="Neutral 4 2" xfId="493"/>
    <cellStyle name="Neutral 5" xfId="494"/>
    <cellStyle name="Neutral 6" xfId="495"/>
    <cellStyle name="Neutral 7" xfId="496"/>
    <cellStyle name="Normal 10" xfId="497"/>
    <cellStyle name="Normal 10 2" xfId="498"/>
    <cellStyle name="Normal 11" xfId="499"/>
    <cellStyle name="Normal 11 2" xfId="500"/>
    <cellStyle name="Normal 11 2 2" xfId="501"/>
    <cellStyle name="Normal 11 3" xfId="502"/>
    <cellStyle name="Normal 11_GAZI-2010" xfId="503"/>
    <cellStyle name="Normal 12" xfId="504"/>
    <cellStyle name="Normal 12 2" xfId="505"/>
    <cellStyle name="Normal 12_gazis gare qseli" xfId="506"/>
    <cellStyle name="Normal 13" xfId="507"/>
    <cellStyle name="Normal 13 2" xfId="508"/>
    <cellStyle name="Normal 13 3" xfId="509"/>
    <cellStyle name="Normal 13 3 2" xfId="510"/>
    <cellStyle name="Normal 13 4" xfId="511"/>
    <cellStyle name="Normal 13 5" xfId="512"/>
    <cellStyle name="Normal 13_GAZI-2010" xfId="513"/>
    <cellStyle name="Normal 14" xfId="514"/>
    <cellStyle name="Normal 14 2" xfId="515"/>
    <cellStyle name="Normal 14 3" xfId="516"/>
    <cellStyle name="Normal 14 3 2" xfId="517"/>
    <cellStyle name="Normal 14 4" xfId="518"/>
    <cellStyle name="Normal 14 5" xfId="519"/>
    <cellStyle name="Normal 14_anakia II etapi.xls sm. defeqturi" xfId="520"/>
    <cellStyle name="Normal 15" xfId="521"/>
    <cellStyle name="Normal 16" xfId="522"/>
    <cellStyle name="Normal 16 2" xfId="523"/>
    <cellStyle name="Normal 16 3" xfId="524"/>
    <cellStyle name="Normal 16_axalq.skola" xfId="525"/>
    <cellStyle name="Normal 17" xfId="526"/>
    <cellStyle name="Normal 18" xfId="527"/>
    <cellStyle name="Normal 19" xfId="528"/>
    <cellStyle name="Normal 2" xfId="529"/>
    <cellStyle name="Normal 2 10" xfId="530"/>
    <cellStyle name="Normal 2 2" xfId="531"/>
    <cellStyle name="Normal 2 2 2" xfId="532"/>
    <cellStyle name="Normal 2 2 3" xfId="533"/>
    <cellStyle name="Normal 2 2 4" xfId="534"/>
    <cellStyle name="Normal 2 2 5" xfId="535"/>
    <cellStyle name="Normal 2 2 6" xfId="536"/>
    <cellStyle name="Normal 2 2 7" xfId="537"/>
    <cellStyle name="Normal 2 2_2D4CD000" xfId="538"/>
    <cellStyle name="Normal 2 3" xfId="539"/>
    <cellStyle name="Normal 2 4" xfId="540"/>
    <cellStyle name="Normal 2 5" xfId="541"/>
    <cellStyle name="Normal 2 6" xfId="542"/>
    <cellStyle name="Normal 2 7" xfId="543"/>
    <cellStyle name="Normal 2 7 2" xfId="544"/>
    <cellStyle name="Normal 2 7 3" xfId="545"/>
    <cellStyle name="Normal 2 7_anakia II etapi.xls sm. defeqturi" xfId="546"/>
    <cellStyle name="Normal 2 8" xfId="547"/>
    <cellStyle name="Normal 2 9" xfId="548"/>
    <cellStyle name="Normal 2_anakia II etapi.xls sm. defeqturi" xfId="549"/>
    <cellStyle name="Normal 20" xfId="550"/>
    <cellStyle name="Normal 21" xfId="551"/>
    <cellStyle name="Normal 22" xfId="552"/>
    <cellStyle name="Normal 23" xfId="553"/>
    <cellStyle name="Normal 24" xfId="554"/>
    <cellStyle name="Normal 25" xfId="555"/>
    <cellStyle name="Normal 26" xfId="556"/>
    <cellStyle name="Normal 27" xfId="557"/>
    <cellStyle name="Normal 28" xfId="558"/>
    <cellStyle name="Normal 29" xfId="559"/>
    <cellStyle name="Normal 29 2" xfId="560"/>
    <cellStyle name="Normal 3" xfId="561"/>
    <cellStyle name="Normal 3 2" xfId="562"/>
    <cellStyle name="Normal 3 2 2" xfId="563"/>
    <cellStyle name="Normal 3 2_anakia II etapi.xls sm. defeqturi" xfId="564"/>
    <cellStyle name="Normal 30" xfId="565"/>
    <cellStyle name="Normal 30 2" xfId="566"/>
    <cellStyle name="Normal 31" xfId="567"/>
    <cellStyle name="Normal 32" xfId="568"/>
    <cellStyle name="Normal 32 2" xfId="569"/>
    <cellStyle name="Normal 32 3" xfId="570"/>
    <cellStyle name="Normal 32 3 2" xfId="571"/>
    <cellStyle name="Normal 33" xfId="572"/>
    <cellStyle name="Normal 33 2" xfId="573"/>
    <cellStyle name="Normal 34" xfId="574"/>
    <cellStyle name="Normal 35" xfId="575"/>
    <cellStyle name="Normal 35 2" xfId="576"/>
    <cellStyle name="Normal 35 3" xfId="577"/>
    <cellStyle name="Normal 36" xfId="578"/>
    <cellStyle name="Normal 36 2" xfId="579"/>
    <cellStyle name="Normal 36 2 2" xfId="580"/>
    <cellStyle name="Normal 36 3" xfId="581"/>
    <cellStyle name="Normal 37" xfId="582"/>
    <cellStyle name="Normal 38" xfId="583"/>
    <cellStyle name="Normal 38 2" xfId="584"/>
    <cellStyle name="Normal 38 2 2" xfId="585"/>
    <cellStyle name="Normal 38 3" xfId="586"/>
    <cellStyle name="Normal 39" xfId="587"/>
    <cellStyle name="Normal 39 2" xfId="588"/>
    <cellStyle name="Normal 4" xfId="589"/>
    <cellStyle name="Normal 40" xfId="590"/>
    <cellStyle name="Normal 40 2" xfId="591"/>
    <cellStyle name="Normal 41" xfId="592"/>
    <cellStyle name="Normal 5" xfId="593"/>
    <cellStyle name="Normal 5 2" xfId="594"/>
    <cellStyle name="Normal 5 2 2" xfId="595"/>
    <cellStyle name="Normal 5 3" xfId="596"/>
    <cellStyle name="Normal 5 4" xfId="597"/>
    <cellStyle name="Normal 5 4 2" xfId="598"/>
    <cellStyle name="Normal 5_Copy of SAN2010" xfId="599"/>
    <cellStyle name="Normal 6" xfId="600"/>
    <cellStyle name="Normal 7" xfId="601"/>
    <cellStyle name="Normal 8" xfId="602"/>
    <cellStyle name="Normal 8 2" xfId="603"/>
    <cellStyle name="Normal 8_2D4CD000" xfId="604"/>
    <cellStyle name="Normal 9" xfId="605"/>
    <cellStyle name="Normal 9 2" xfId="606"/>
    <cellStyle name="Normal 9 2 2" xfId="607"/>
    <cellStyle name="Normal 9 2 3" xfId="608"/>
    <cellStyle name="Normal 9 2 4" xfId="609"/>
    <cellStyle name="Normal 9 2_anakia II etapi.xls sm. defeqturi" xfId="610"/>
    <cellStyle name="Normal 9_2D4CD000" xfId="611"/>
    <cellStyle name="Normal_axalqalaqis skola " xfId="612"/>
    <cellStyle name="Normal_Book1 2" xfId="613"/>
    <cellStyle name="Normal_gare wyalsadfenigagarini" xfId="614"/>
    <cellStyle name="Normal_gare wyalsadfenigagarini 10" xfId="615"/>
    <cellStyle name="Normal_gare wyalsadfenigagarini 2 2" xfId="616"/>
    <cellStyle name="Normal_gare wyalsadfenigagarini 2_SMSH2008-IIkv ." xfId="617"/>
    <cellStyle name="Normal_gare wyalsadfenigagarini_axmetta #1" xfId="618"/>
    <cellStyle name="Normal_gare wyalsadfenigagarini_ELEQ-08-IIkv" xfId="619"/>
    <cellStyle name="Normal_gare wyalsadfenigagarini_ELEQ10-I" xfId="620"/>
    <cellStyle name="Normal_gare wyalsadfenigagarini_SAN2008=IIkv" xfId="621"/>
    <cellStyle name="Normal_gare wyalsadfenigagarini_SAN2010" xfId="622"/>
    <cellStyle name="Normal_sida wyalsadeni 2_SMSH2008-IIkv ." xfId="623"/>
    <cellStyle name="Normal_sida wyalsadeni_SAN2008=IIkv" xfId="624"/>
    <cellStyle name="Note" xfId="625"/>
    <cellStyle name="Note 2" xfId="626"/>
    <cellStyle name="Note 2 2" xfId="627"/>
    <cellStyle name="Note 2 3" xfId="628"/>
    <cellStyle name="Note 2 4" xfId="629"/>
    <cellStyle name="Note 2 5" xfId="630"/>
    <cellStyle name="Note 2_anakia II etapi.xls sm. defeqturi" xfId="631"/>
    <cellStyle name="Note 3" xfId="632"/>
    <cellStyle name="Note 4" xfId="633"/>
    <cellStyle name="Note 4 2" xfId="634"/>
    <cellStyle name="Note 4_anakia II etapi.xls sm. defeqturi" xfId="635"/>
    <cellStyle name="Note 5" xfId="636"/>
    <cellStyle name="Note 6" xfId="637"/>
    <cellStyle name="Note 7" xfId="638"/>
    <cellStyle name="Output" xfId="639"/>
    <cellStyle name="Output 2" xfId="640"/>
    <cellStyle name="Output 2 2" xfId="641"/>
    <cellStyle name="Output 2 3" xfId="642"/>
    <cellStyle name="Output 2 4" xfId="643"/>
    <cellStyle name="Output 2 5" xfId="644"/>
    <cellStyle name="Output 2_anakia II etapi.xls sm. defeqturi" xfId="645"/>
    <cellStyle name="Output 3" xfId="646"/>
    <cellStyle name="Output 4" xfId="647"/>
    <cellStyle name="Output 4 2" xfId="648"/>
    <cellStyle name="Output 4_anakia II etapi.xls sm. defeqturi" xfId="649"/>
    <cellStyle name="Output 5" xfId="650"/>
    <cellStyle name="Output 6" xfId="651"/>
    <cellStyle name="Output 7" xfId="652"/>
    <cellStyle name="Percent" xfId="653"/>
    <cellStyle name="Percent 2" xfId="654"/>
    <cellStyle name="Percent 3" xfId="655"/>
    <cellStyle name="Percent 3 2" xfId="656"/>
    <cellStyle name="Percent 4" xfId="657"/>
    <cellStyle name="Percent 5" xfId="658"/>
    <cellStyle name="Percent 6" xfId="659"/>
    <cellStyle name="Style 1" xfId="660"/>
    <cellStyle name="Title" xfId="661"/>
    <cellStyle name="Title 2" xfId="662"/>
    <cellStyle name="Title 2 2" xfId="663"/>
    <cellStyle name="Title 2 3" xfId="664"/>
    <cellStyle name="Title 2 4" xfId="665"/>
    <cellStyle name="Title 2 5" xfId="666"/>
    <cellStyle name="Title 3" xfId="667"/>
    <cellStyle name="Title 4" xfId="668"/>
    <cellStyle name="Title 4 2" xfId="669"/>
    <cellStyle name="Title 5" xfId="670"/>
    <cellStyle name="Title 6" xfId="671"/>
    <cellStyle name="Title 7" xfId="672"/>
    <cellStyle name="Total" xfId="673"/>
    <cellStyle name="Total 2" xfId="674"/>
    <cellStyle name="Total 2 2" xfId="675"/>
    <cellStyle name="Total 2 3" xfId="676"/>
    <cellStyle name="Total 2 4" xfId="677"/>
    <cellStyle name="Total 2 5" xfId="678"/>
    <cellStyle name="Total 2_anakia II etapi.xls sm. defeqturi" xfId="679"/>
    <cellStyle name="Total 3" xfId="680"/>
    <cellStyle name="Total 4" xfId="681"/>
    <cellStyle name="Total 4 2" xfId="682"/>
    <cellStyle name="Total 4_anakia II etapi.xls sm. defeqturi" xfId="683"/>
    <cellStyle name="Total 5" xfId="684"/>
    <cellStyle name="Total 6" xfId="685"/>
    <cellStyle name="Total 7" xfId="686"/>
    <cellStyle name="Warning Text" xfId="687"/>
    <cellStyle name="Warning Text 2" xfId="688"/>
    <cellStyle name="Warning Text 2 2" xfId="689"/>
    <cellStyle name="Warning Text 2 3" xfId="690"/>
    <cellStyle name="Warning Text 2 4" xfId="691"/>
    <cellStyle name="Warning Text 2 5" xfId="692"/>
    <cellStyle name="Warning Text 3" xfId="693"/>
    <cellStyle name="Warning Text 4" xfId="694"/>
    <cellStyle name="Warning Text 4 2" xfId="695"/>
    <cellStyle name="Warning Text 5" xfId="696"/>
    <cellStyle name="Warning Text 6" xfId="697"/>
    <cellStyle name="Warning Text 7" xfId="698"/>
    <cellStyle name="Обычный 10" xfId="699"/>
    <cellStyle name="Обычный 2" xfId="700"/>
    <cellStyle name="Обычный 2 2" xfId="701"/>
    <cellStyle name="Обычный 3" xfId="702"/>
    <cellStyle name="Обычный 3 2" xfId="703"/>
    <cellStyle name="Обычный 3 3" xfId="704"/>
    <cellStyle name="Обычный 4" xfId="705"/>
    <cellStyle name="Обычный 4 2" xfId="706"/>
    <cellStyle name="Обычный 4 3" xfId="707"/>
    <cellStyle name="Обычный 5" xfId="708"/>
    <cellStyle name="Обычный 5 2" xfId="709"/>
    <cellStyle name="Обычный 5 2 2" xfId="710"/>
    <cellStyle name="Обычный 5 3" xfId="711"/>
    <cellStyle name="Обычный 6" xfId="712"/>
    <cellStyle name="Обычный 7" xfId="713"/>
    <cellStyle name="Обычный 8" xfId="714"/>
    <cellStyle name="Обычный 9" xfId="715"/>
    <cellStyle name="Обычный_2338-2339" xfId="716"/>
    <cellStyle name="Обычный_SAN2008-I" xfId="717"/>
    <cellStyle name="Процентный 2" xfId="718"/>
    <cellStyle name="Процентный 3" xfId="719"/>
    <cellStyle name="Процентный 3 2" xfId="720"/>
    <cellStyle name="Финансовый 2" xfId="721"/>
    <cellStyle name="Финансовый 3" xfId="722"/>
    <cellStyle name="Финансовый 4" xfId="723"/>
    <cellStyle name="Финансовый 5" xfId="7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129</xdr:row>
      <xdr:rowOff>0</xdr:rowOff>
    </xdr:from>
    <xdr:to>
      <xdr:col>6</xdr:col>
      <xdr:colOff>104775</xdr:colOff>
      <xdr:row>129</xdr:row>
      <xdr:rowOff>28575</xdr:rowOff>
    </xdr:to>
    <xdr:pic>
      <xdr:nvPicPr>
        <xdr:cNvPr id="1" name="Рисунок 1" descr="Q. kALANDAZ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1375350"/>
          <a:ext cx="7524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 customHeight="1"/>
  <cols>
    <col min="1" max="11" width="9.140625" style="114" customWidth="1"/>
    <col min="12" max="12" width="10.8515625" style="114" customWidth="1"/>
    <col min="13" max="16384" width="9.140625" style="114" customWidth="1"/>
  </cols>
  <sheetData>
    <row r="1" ht="15" customHeight="1">
      <c r="G1" s="115"/>
    </row>
    <row r="2" ht="15" customHeight="1">
      <c r="L2" s="116"/>
    </row>
    <row r="3" spans="1:15" ht="19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8.75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117"/>
    </row>
    <row r="6" ht="15" customHeight="1">
      <c r="L6" s="118"/>
    </row>
    <row r="7" ht="15" customHeight="1">
      <c r="L7" s="118"/>
    </row>
    <row r="10" spans="1:15" ht="25.5" customHeight="1">
      <c r="A10" s="325" t="s">
        <v>296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119"/>
    </row>
    <row r="11" ht="15" customHeight="1">
      <c r="B11" s="120"/>
    </row>
    <row r="12" spans="1:15" s="118" customFormat="1" ht="45.75" customHeight="1">
      <c r="A12" s="326" t="s">
        <v>279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121"/>
    </row>
    <row r="13" spans="1:15" s="118" customFormat="1" ht="21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3:13" ht="16.5" customHeight="1">
      <c r="C14" s="123"/>
      <c r="D14" s="115"/>
      <c r="E14" s="115"/>
      <c r="F14" s="115"/>
      <c r="G14" s="115"/>
      <c r="H14" s="115"/>
      <c r="I14" s="115"/>
      <c r="J14" s="115"/>
      <c r="K14" s="124"/>
      <c r="L14" s="124"/>
      <c r="M14" s="124"/>
    </row>
    <row r="16" spans="7:13" ht="18.75" customHeight="1">
      <c r="G16" s="116" t="s">
        <v>45</v>
      </c>
      <c r="L16" s="125">
        <f>'G.B.'!F9</f>
        <v>0</v>
      </c>
      <c r="M16" s="116" t="s">
        <v>46</v>
      </c>
    </row>
    <row r="19" spans="3:12" ht="15" customHeight="1">
      <c r="C19" s="126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1" s="118" customFormat="1" ht="21.75" customHeight="1">
      <c r="A20" s="115"/>
      <c r="B20" s="118" t="s">
        <v>39</v>
      </c>
      <c r="K20" s="118" t="s">
        <v>280</v>
      </c>
    </row>
    <row r="21" spans="3:11" ht="9.75" customHeight="1">
      <c r="C21" s="126"/>
      <c r="D21" s="127"/>
      <c r="E21" s="127"/>
      <c r="F21" s="127"/>
      <c r="G21" s="127"/>
      <c r="H21" s="127"/>
      <c r="I21" s="127"/>
      <c r="J21" s="127"/>
      <c r="K21" s="126"/>
    </row>
    <row r="22" spans="1:14" ht="28.5" customHeight="1">
      <c r="A22" s="327" t="s">
        <v>47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</row>
    <row r="23" ht="18.75" customHeight="1"/>
  </sheetData>
  <sheetProtection/>
  <mergeCells count="4">
    <mergeCell ref="A4:N4"/>
    <mergeCell ref="A10:N10"/>
    <mergeCell ref="A12:N12"/>
    <mergeCell ref="A22:N22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946"/>
  <sheetViews>
    <sheetView zoomScale="80" zoomScaleNormal="80" zoomScalePageLayoutView="0" workbookViewId="0" topLeftCell="A1">
      <selection activeCell="O11" sqref="O11"/>
    </sheetView>
  </sheetViews>
  <sheetFormatPr defaultColWidth="9.140625" defaultRowHeight="15"/>
  <cols>
    <col min="1" max="1" width="4.140625" style="128" customWidth="1"/>
    <col min="2" max="2" width="13.00390625" style="128" customWidth="1"/>
    <col min="3" max="3" width="12.00390625" style="128" customWidth="1"/>
    <col min="4" max="4" width="13.28125" style="128" customWidth="1"/>
    <col min="5" max="5" width="14.28125" style="128" customWidth="1"/>
    <col min="6" max="6" width="12.57421875" style="128" customWidth="1"/>
    <col min="7" max="7" width="12.00390625" style="128" customWidth="1"/>
    <col min="8" max="8" width="12.8515625" style="128" customWidth="1"/>
    <col min="9" max="9" width="13.421875" style="128" customWidth="1"/>
    <col min="10" max="10" width="12.00390625" style="128" customWidth="1"/>
    <col min="11" max="16384" width="9.140625" style="128" customWidth="1"/>
  </cols>
  <sheetData>
    <row r="1" ht="2.25" customHeight="1"/>
    <row r="2" spans="1:256" s="129" customFormat="1" ht="18" customHeight="1">
      <c r="A2" s="118"/>
      <c r="B2" s="118"/>
      <c r="C2" s="118"/>
      <c r="D2" s="118"/>
      <c r="E2" s="116" t="s">
        <v>48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1:256" s="129" customFormat="1" ht="16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spans="1:256" s="129" customFormat="1" ht="84" customHeight="1">
      <c r="A4" s="329" t="s">
        <v>229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263"/>
      <c r="M4" s="263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pans="1:256" s="132" customFormat="1" ht="1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pans="1:256" s="132" customFormat="1" ht="15.75">
      <c r="A6" s="131"/>
      <c r="B6" s="131" t="s">
        <v>301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pans="1:256" s="132" customFormat="1" ht="15.75">
      <c r="A7" s="131"/>
      <c r="B7" s="131" t="s">
        <v>302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spans="1:256" s="132" customFormat="1" ht="15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spans="1:256" s="132" customFormat="1" ht="15.75">
      <c r="A9" s="131"/>
      <c r="B9" s="131" t="s">
        <v>49</v>
      </c>
      <c r="C9" s="131"/>
      <c r="D9" s="131"/>
      <c r="F9" s="188">
        <f>'O.X2-1'!G21</f>
        <v>0</v>
      </c>
      <c r="G9" s="131" t="s">
        <v>50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pans="1:256" s="132" customFormat="1" ht="15.75">
      <c r="A10" s="131"/>
      <c r="B10" s="131" t="s">
        <v>51</v>
      </c>
      <c r="C10" s="133">
        <f>'O.X2-1'!G20</f>
        <v>0</v>
      </c>
      <c r="D10" s="131" t="s">
        <v>52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1:256" s="132" customFormat="1" ht="15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pans="1:256" s="132" customFormat="1" ht="15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256" s="132" customFormat="1" ht="17.25" customHeight="1">
      <c r="A13" s="328" t="s">
        <v>83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1:256" s="132" customFormat="1" ht="17.25" customHeight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</row>
    <row r="15" spans="1:256" s="132" customFormat="1" ht="17.2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spans="1:256" s="132" customFormat="1" ht="6" customHeight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spans="1:256" s="132" customFormat="1" ht="15.75" hidden="1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spans="1:256" s="132" customFormat="1" ht="15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spans="1:256" s="132" customFormat="1" ht="15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</row>
    <row r="20" spans="1:256" s="132" customFormat="1" ht="15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spans="1:8" s="129" customFormat="1" ht="16.5">
      <c r="A21" s="135"/>
      <c r="C21" s="135"/>
      <c r="D21" s="136"/>
      <c r="E21" s="136"/>
      <c r="F21" s="136"/>
      <c r="G21" s="137"/>
      <c r="H21" s="136"/>
    </row>
    <row r="22" spans="1:256" s="132" customFormat="1" ht="15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</row>
    <row r="23" spans="1:256" s="132" customFormat="1" ht="15.75">
      <c r="A23" s="134"/>
      <c r="B23" s="134" t="s">
        <v>39</v>
      </c>
      <c r="C23" s="134"/>
      <c r="D23" s="134"/>
      <c r="E23" s="134"/>
      <c r="F23" s="134"/>
      <c r="G23" s="134"/>
      <c r="H23" s="134" t="s">
        <v>280</v>
      </c>
      <c r="I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</row>
    <row r="24" spans="1:256" s="129" customFormat="1" ht="16.5">
      <c r="A24" s="118"/>
      <c r="B24" s="118"/>
      <c r="C24" s="118"/>
      <c r="D24" s="118"/>
      <c r="E24" s="118"/>
      <c r="F24" s="118"/>
      <c r="G24" s="118"/>
      <c r="H24" s="13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pans="1:256" s="129" customFormat="1" ht="16.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</row>
    <row r="26" spans="1:8" s="129" customFormat="1" ht="16.5">
      <c r="A26" s="135"/>
      <c r="B26" s="139"/>
      <c r="C26" s="135"/>
      <c r="D26" s="137"/>
      <c r="E26" s="137"/>
      <c r="F26" s="137"/>
      <c r="G26" s="137"/>
      <c r="H26" s="136"/>
    </row>
    <row r="27" spans="1:8" s="129" customFormat="1" ht="16.5">
      <c r="A27" s="135"/>
      <c r="C27" s="135"/>
      <c r="D27" s="136"/>
      <c r="E27" s="136"/>
      <c r="F27" s="136"/>
      <c r="G27" s="137"/>
      <c r="H27" s="136"/>
    </row>
    <row r="28" spans="1:8" s="129" customFormat="1" ht="16.5">
      <c r="A28" s="135"/>
      <c r="B28" s="140"/>
      <c r="C28" s="135"/>
      <c r="D28" s="137"/>
      <c r="E28" s="137"/>
      <c r="F28" s="137"/>
      <c r="G28" s="137"/>
      <c r="H28" s="136"/>
    </row>
    <row r="29" spans="1:8" s="129" customFormat="1" ht="16.5">
      <c r="A29" s="135"/>
      <c r="C29" s="135"/>
      <c r="D29" s="137"/>
      <c r="E29" s="137"/>
      <c r="F29" s="137"/>
      <c r="G29" s="137"/>
      <c r="H29" s="137"/>
    </row>
    <row r="30" spans="1:3" s="129" customFormat="1" ht="16.5">
      <c r="A30" s="135"/>
      <c r="C30" s="141"/>
    </row>
    <row r="31" spans="1:3" s="129" customFormat="1" ht="16.5">
      <c r="A31" s="135"/>
      <c r="C31" s="141"/>
    </row>
    <row r="32" spans="1:8" s="129" customFormat="1" ht="16.5">
      <c r="A32" s="135"/>
      <c r="B32" s="139"/>
      <c r="C32" s="135"/>
      <c r="D32" s="137"/>
      <c r="E32" s="137"/>
      <c r="F32" s="137"/>
      <c r="G32" s="137"/>
      <c r="H32" s="136"/>
    </row>
    <row r="33" spans="1:8" s="129" customFormat="1" ht="16.5">
      <c r="A33" s="135"/>
      <c r="B33" s="140"/>
      <c r="C33" s="135"/>
      <c r="D33" s="137"/>
      <c r="E33" s="137"/>
      <c r="F33" s="137"/>
      <c r="G33" s="137"/>
      <c r="H33" s="136"/>
    </row>
    <row r="34" spans="1:8" s="129" customFormat="1" ht="16.5">
      <c r="A34" s="135"/>
      <c r="C34" s="135"/>
      <c r="D34" s="137"/>
      <c r="E34" s="137"/>
      <c r="F34" s="137"/>
      <c r="G34" s="137"/>
      <c r="H34" s="137"/>
    </row>
    <row r="35" spans="1:8" s="147" customFormat="1" ht="16.5">
      <c r="A35" s="142"/>
      <c r="B35" s="143"/>
      <c r="C35" s="144"/>
      <c r="D35" s="145"/>
      <c r="E35" s="145"/>
      <c r="F35" s="146"/>
      <c r="G35" s="146"/>
      <c r="H35" s="145"/>
    </row>
    <row r="36" spans="1:8" s="129" customFormat="1" ht="16.5">
      <c r="A36" s="135"/>
      <c r="C36" s="135"/>
      <c r="D36" s="137"/>
      <c r="E36" s="137"/>
      <c r="F36" s="137"/>
      <c r="G36" s="137"/>
      <c r="H36" s="137"/>
    </row>
    <row r="37" spans="1:8" s="129" customFormat="1" ht="16.5">
      <c r="A37" s="135"/>
      <c r="C37" s="135"/>
      <c r="D37" s="136"/>
      <c r="E37" s="136"/>
      <c r="F37" s="137"/>
      <c r="G37" s="137"/>
      <c r="H37" s="136"/>
    </row>
    <row r="38" spans="1:8" s="129" customFormat="1" ht="16.5">
      <c r="A38" s="135"/>
      <c r="C38" s="135"/>
      <c r="D38" s="137"/>
      <c r="E38" s="137"/>
      <c r="F38" s="137"/>
      <c r="G38" s="137"/>
      <c r="H38" s="137"/>
    </row>
    <row r="39" spans="1:11" s="151" customFormat="1" ht="16.5">
      <c r="A39" s="148"/>
      <c r="B39" s="149"/>
      <c r="C39" s="148"/>
      <c r="D39" s="149"/>
      <c r="E39" s="149"/>
      <c r="F39" s="149"/>
      <c r="G39" s="149"/>
      <c r="H39" s="150"/>
      <c r="I39" s="150"/>
      <c r="K39" s="150"/>
    </row>
    <row r="40" spans="1:11" s="148" customFormat="1" ht="15" customHeight="1">
      <c r="A40" s="152"/>
      <c r="B40" s="149"/>
      <c r="D40" s="149"/>
      <c r="E40" s="149"/>
      <c r="G40" s="149"/>
      <c r="H40" s="149"/>
      <c r="I40" s="149"/>
      <c r="J40" s="149"/>
      <c r="K40" s="149"/>
    </row>
    <row r="41" s="148" customFormat="1" ht="15.75">
      <c r="A41" s="152"/>
    </row>
    <row r="42" spans="1:7" s="148" customFormat="1" ht="16.5">
      <c r="A42" s="135"/>
      <c r="B42" s="129"/>
      <c r="C42" s="129"/>
      <c r="D42" s="129"/>
      <c r="E42" s="129"/>
      <c r="F42" s="129"/>
      <c r="G42" s="129"/>
    </row>
    <row r="43" s="129" customFormat="1" ht="16.5"/>
    <row r="44" s="129" customFormat="1" ht="16.5">
      <c r="A44" s="135"/>
    </row>
    <row r="45" spans="3:11" s="153" customFormat="1" ht="15" customHeight="1">
      <c r="C45" s="150"/>
      <c r="D45" s="154"/>
      <c r="E45" s="154"/>
      <c r="F45" s="154"/>
      <c r="G45" s="154"/>
      <c r="H45" s="154"/>
      <c r="I45" s="154"/>
      <c r="J45" s="154"/>
      <c r="K45" s="154"/>
    </row>
    <row r="46" s="129" customFormat="1" ht="16.5">
      <c r="A46" s="135"/>
    </row>
    <row r="47" s="129" customFormat="1" ht="16.5">
      <c r="A47" s="135"/>
    </row>
    <row r="48" s="129" customFormat="1" ht="16.5">
      <c r="A48" s="135"/>
    </row>
    <row r="49" s="129" customFormat="1" ht="16.5">
      <c r="A49" s="135"/>
    </row>
    <row r="50" s="129" customFormat="1" ht="16.5">
      <c r="A50" s="135"/>
    </row>
    <row r="51" s="129" customFormat="1" ht="16.5">
      <c r="A51" s="135"/>
    </row>
    <row r="52" s="129" customFormat="1" ht="16.5">
      <c r="A52" s="135"/>
    </row>
    <row r="53" s="129" customFormat="1" ht="16.5">
      <c r="A53" s="135"/>
    </row>
    <row r="54" s="129" customFormat="1" ht="16.5">
      <c r="A54" s="135"/>
    </row>
    <row r="55" s="129" customFormat="1" ht="16.5">
      <c r="A55" s="135"/>
    </row>
    <row r="56" s="129" customFormat="1" ht="16.5">
      <c r="A56" s="135"/>
    </row>
    <row r="57" s="129" customFormat="1" ht="16.5">
      <c r="A57" s="135"/>
    </row>
    <row r="58" s="129" customFormat="1" ht="16.5">
      <c r="A58" s="135"/>
    </row>
    <row r="59" s="129" customFormat="1" ht="16.5">
      <c r="A59" s="135"/>
    </row>
    <row r="60" s="129" customFormat="1" ht="16.5">
      <c r="A60" s="135"/>
    </row>
    <row r="61" s="129" customFormat="1" ht="16.5">
      <c r="A61" s="135"/>
    </row>
    <row r="62" s="129" customFormat="1" ht="16.5">
      <c r="A62" s="135"/>
    </row>
    <row r="63" s="129" customFormat="1" ht="16.5">
      <c r="A63" s="135"/>
    </row>
    <row r="64" s="129" customFormat="1" ht="16.5">
      <c r="A64" s="135"/>
    </row>
    <row r="65" s="129" customFormat="1" ht="16.5">
      <c r="A65" s="135"/>
    </row>
    <row r="66" s="129" customFormat="1" ht="16.5">
      <c r="A66" s="135"/>
    </row>
    <row r="67" s="129" customFormat="1" ht="16.5">
      <c r="A67" s="135"/>
    </row>
    <row r="68" s="129" customFormat="1" ht="16.5">
      <c r="A68" s="135"/>
    </row>
    <row r="69" s="129" customFormat="1" ht="16.5">
      <c r="A69" s="135"/>
    </row>
    <row r="70" s="129" customFormat="1" ht="16.5">
      <c r="A70" s="135"/>
    </row>
    <row r="71" s="129" customFormat="1" ht="16.5">
      <c r="A71" s="135"/>
    </row>
    <row r="72" s="129" customFormat="1" ht="16.5">
      <c r="A72" s="135"/>
    </row>
    <row r="73" s="129" customFormat="1" ht="16.5">
      <c r="A73" s="135"/>
    </row>
    <row r="74" s="129" customFormat="1" ht="16.5">
      <c r="A74" s="135"/>
    </row>
    <row r="75" s="129" customFormat="1" ht="16.5">
      <c r="A75" s="135"/>
    </row>
    <row r="76" s="129" customFormat="1" ht="16.5">
      <c r="A76" s="135"/>
    </row>
    <row r="77" s="129" customFormat="1" ht="16.5">
      <c r="A77" s="135"/>
    </row>
    <row r="78" s="129" customFormat="1" ht="16.5">
      <c r="A78" s="135"/>
    </row>
    <row r="79" s="129" customFormat="1" ht="16.5">
      <c r="A79" s="135"/>
    </row>
    <row r="80" s="129" customFormat="1" ht="16.5">
      <c r="A80" s="135"/>
    </row>
    <row r="81" s="129" customFormat="1" ht="16.5">
      <c r="A81" s="135"/>
    </row>
    <row r="82" s="129" customFormat="1" ht="16.5">
      <c r="A82" s="135"/>
    </row>
    <row r="83" s="129" customFormat="1" ht="16.5">
      <c r="A83" s="135"/>
    </row>
    <row r="84" s="129" customFormat="1" ht="16.5">
      <c r="A84" s="135"/>
    </row>
    <row r="85" s="129" customFormat="1" ht="16.5">
      <c r="A85" s="135"/>
    </row>
    <row r="86" s="129" customFormat="1" ht="16.5">
      <c r="A86" s="135"/>
    </row>
    <row r="87" s="129" customFormat="1" ht="16.5">
      <c r="A87" s="135"/>
    </row>
    <row r="88" s="129" customFormat="1" ht="16.5">
      <c r="A88" s="135"/>
    </row>
    <row r="89" s="129" customFormat="1" ht="16.5">
      <c r="A89" s="135"/>
    </row>
    <row r="90" s="129" customFormat="1" ht="16.5">
      <c r="A90" s="135"/>
    </row>
    <row r="91" s="129" customFormat="1" ht="16.5">
      <c r="A91" s="135"/>
    </row>
    <row r="92" s="129" customFormat="1" ht="16.5">
      <c r="A92" s="135"/>
    </row>
    <row r="93" s="129" customFormat="1" ht="16.5"/>
    <row r="94" s="129" customFormat="1" ht="16.5"/>
    <row r="95" s="129" customFormat="1" ht="16.5"/>
    <row r="96" s="129" customFormat="1" ht="16.5"/>
    <row r="97" s="129" customFormat="1" ht="16.5"/>
    <row r="98" s="129" customFormat="1" ht="16.5"/>
    <row r="99" s="129" customFormat="1" ht="16.5"/>
    <row r="100" s="129" customFormat="1" ht="16.5"/>
    <row r="101" s="129" customFormat="1" ht="16.5"/>
    <row r="102" s="129" customFormat="1" ht="16.5"/>
    <row r="103" s="129" customFormat="1" ht="16.5"/>
    <row r="104" s="129" customFormat="1" ht="16.5"/>
    <row r="105" s="129" customFormat="1" ht="16.5"/>
    <row r="106" s="129" customFormat="1" ht="16.5"/>
    <row r="107" s="129" customFormat="1" ht="16.5"/>
    <row r="108" s="129" customFormat="1" ht="16.5"/>
    <row r="109" s="129" customFormat="1" ht="16.5"/>
    <row r="110" s="129" customFormat="1" ht="16.5"/>
    <row r="111" s="129" customFormat="1" ht="16.5"/>
    <row r="112" s="129" customFormat="1" ht="16.5"/>
    <row r="113" s="129" customFormat="1" ht="16.5"/>
    <row r="114" s="129" customFormat="1" ht="16.5"/>
    <row r="115" s="129" customFormat="1" ht="16.5"/>
    <row r="116" s="129" customFormat="1" ht="16.5"/>
    <row r="117" s="129" customFormat="1" ht="16.5"/>
    <row r="118" s="129" customFormat="1" ht="16.5"/>
    <row r="946" ht="16.5">
      <c r="H946" s="155"/>
    </row>
  </sheetData>
  <sheetProtection/>
  <mergeCells count="2">
    <mergeCell ref="A13:K17"/>
    <mergeCell ref="A4:K4"/>
  </mergeCells>
  <printOptions/>
  <pageMargins left="0.9448818897637796" right="0.35433070866141736" top="0.8267716535433072" bottom="0.4330708661417323" header="0.1968503937007874" footer="0.15748031496062992"/>
  <pageSetup horizontalDpi="600" verticalDpi="600" orientation="landscape" paperSize="9" r:id="rId1"/>
  <headerFooter alignWithMargins="0">
    <oddFooter>&amp;C
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T27"/>
  <sheetViews>
    <sheetView zoomScale="110" zoomScaleNormal="110" zoomScalePageLayoutView="0" workbookViewId="0" topLeftCell="A4">
      <selection activeCell="B31" sqref="B31"/>
    </sheetView>
  </sheetViews>
  <sheetFormatPr defaultColWidth="9.140625" defaultRowHeight="15"/>
  <cols>
    <col min="1" max="1" width="5.140625" style="128" customWidth="1"/>
    <col min="2" max="2" width="13.28125" style="128" customWidth="1"/>
    <col min="3" max="3" width="39.57421875" style="128" customWidth="1"/>
    <col min="4" max="5" width="11.8515625" style="128" customWidth="1"/>
    <col min="6" max="6" width="11.00390625" style="128" customWidth="1"/>
    <col min="7" max="7" width="13.421875" style="128" customWidth="1"/>
    <col min="8" max="8" width="11.421875" style="128" customWidth="1"/>
    <col min="9" max="9" width="9.140625" style="128" customWidth="1"/>
    <col min="10" max="10" width="8.421875" style="128" customWidth="1"/>
    <col min="11" max="16384" width="9.140625" style="128" customWidth="1"/>
  </cols>
  <sheetData>
    <row r="1" ht="9.75" customHeight="1"/>
    <row r="2" ht="15.75" customHeight="1"/>
    <row r="3" ht="6" customHeight="1" hidden="1"/>
    <row r="4" spans="1:8" ht="18" customHeight="1">
      <c r="A4" s="331" t="s">
        <v>197</v>
      </c>
      <c r="B4" s="331"/>
      <c r="C4" s="331"/>
      <c r="D4" s="331"/>
      <c r="E4" s="331"/>
      <c r="F4" s="331"/>
      <c r="G4" s="331"/>
      <c r="H4" s="331"/>
    </row>
    <row r="5" spans="1:8" ht="31.5" customHeight="1">
      <c r="A5" s="332" t="str">
        <f>TAV!A12</f>
        <v>თბილისის mickeviCis 29a-Si II sarTulze saagentosaTvis gamoyofili farTis (96.6 m2) saremonto  samuSaoebi</v>
      </c>
      <c r="B5" s="332"/>
      <c r="C5" s="332"/>
      <c r="D5" s="332"/>
      <c r="E5" s="332"/>
      <c r="F5" s="332"/>
      <c r="G5" s="332"/>
      <c r="H5" s="332"/>
    </row>
    <row r="6" ht="7.5" customHeight="1">
      <c r="C6" s="162"/>
    </row>
    <row r="7" spans="1:8" ht="12" customHeight="1">
      <c r="A7" s="333" t="s">
        <v>1</v>
      </c>
      <c r="B7" s="333"/>
      <c r="C7" s="333"/>
      <c r="D7" s="333"/>
      <c r="E7" s="333"/>
      <c r="F7" s="333"/>
      <c r="G7" s="333"/>
      <c r="H7" s="333"/>
    </row>
    <row r="8" ht="9.75" customHeight="1"/>
    <row r="9" spans="1:8" s="159" customFormat="1" ht="14.25" customHeight="1">
      <c r="A9" s="159" t="s">
        <v>195</v>
      </c>
      <c r="D9" s="163" t="s">
        <v>56</v>
      </c>
      <c r="G9" s="164">
        <f>G21</f>
        <v>0</v>
      </c>
      <c r="H9" s="159" t="s">
        <v>57</v>
      </c>
    </row>
    <row r="10" spans="1:8" s="132" customFormat="1" ht="14.25" customHeight="1">
      <c r="A10" s="160"/>
      <c r="B10" s="160"/>
      <c r="C10" s="160"/>
      <c r="D10" s="165" t="s">
        <v>58</v>
      </c>
      <c r="F10" s="160"/>
      <c r="G10" s="166">
        <f>H17</f>
        <v>0</v>
      </c>
      <c r="H10" s="159" t="s">
        <v>57</v>
      </c>
    </row>
    <row r="11" spans="1:10" ht="12.75" customHeight="1">
      <c r="A11" s="167"/>
      <c r="B11" s="167"/>
      <c r="C11" s="167"/>
      <c r="D11" s="168" t="s">
        <v>53</v>
      </c>
      <c r="E11" s="156"/>
      <c r="F11" s="156"/>
      <c r="G11" s="169"/>
      <c r="H11" s="170"/>
      <c r="I11" s="171"/>
      <c r="J11" s="171"/>
    </row>
    <row r="12" spans="1:10" ht="67.5" customHeight="1">
      <c r="A12" s="172" t="s">
        <v>11</v>
      </c>
      <c r="B12" s="173" t="s">
        <v>59</v>
      </c>
      <c r="C12" s="174" t="s">
        <v>60</v>
      </c>
      <c r="D12" s="175" t="s">
        <v>54</v>
      </c>
      <c r="E12" s="176" t="s">
        <v>55</v>
      </c>
      <c r="F12" s="175" t="s">
        <v>61</v>
      </c>
      <c r="G12" s="177" t="s">
        <v>16</v>
      </c>
      <c r="H12" s="176" t="s">
        <v>62</v>
      </c>
      <c r="I12" s="171"/>
      <c r="J12" s="171"/>
    </row>
    <row r="13" spans="1:10" ht="15" customHeight="1">
      <c r="A13" s="157">
        <v>1</v>
      </c>
      <c r="B13" s="158">
        <v>2</v>
      </c>
      <c r="C13" s="157">
        <v>3</v>
      </c>
      <c r="D13" s="158">
        <v>4</v>
      </c>
      <c r="E13" s="157">
        <v>5</v>
      </c>
      <c r="F13" s="158">
        <v>6</v>
      </c>
      <c r="G13" s="172">
        <v>7</v>
      </c>
      <c r="H13" s="157">
        <v>8</v>
      </c>
      <c r="I13" s="129"/>
      <c r="J13" s="129"/>
    </row>
    <row r="14" spans="1:10" s="181" customFormat="1" ht="21.75" customHeight="1">
      <c r="A14" s="178">
        <v>1</v>
      </c>
      <c r="B14" s="179" t="s">
        <v>77</v>
      </c>
      <c r="C14" s="178" t="s">
        <v>63</v>
      </c>
      <c r="D14" s="207">
        <f>'x.2.1'!L11/1000</f>
        <v>0</v>
      </c>
      <c r="E14" s="207"/>
      <c r="F14" s="207"/>
      <c r="G14" s="207">
        <f>D14</f>
        <v>0</v>
      </c>
      <c r="H14" s="207">
        <f>'x.2.1'!L12/1000</f>
        <v>0</v>
      </c>
      <c r="I14" s="180"/>
      <c r="J14" s="180"/>
    </row>
    <row r="15" spans="1:10" s="159" customFormat="1" ht="15.75">
      <c r="A15" s="161">
        <f>A14+1</f>
        <v>2</v>
      </c>
      <c r="B15" s="179" t="s">
        <v>78</v>
      </c>
      <c r="C15" s="161" t="s">
        <v>97</v>
      </c>
      <c r="D15" s="208">
        <f>'x.2-2'!L12/1000</f>
        <v>0</v>
      </c>
      <c r="E15" s="208"/>
      <c r="F15" s="208"/>
      <c r="G15" s="208">
        <f>D15</f>
        <v>0</v>
      </c>
      <c r="H15" s="208">
        <f>'x.2-2'!L13/1000</f>
        <v>0</v>
      </c>
      <c r="I15" s="132"/>
      <c r="J15" s="132"/>
    </row>
    <row r="16" spans="1:10" s="159" customFormat="1" ht="15.75">
      <c r="A16" s="161">
        <f>A15+1</f>
        <v>3</v>
      </c>
      <c r="B16" s="179" t="s">
        <v>79</v>
      </c>
      <c r="C16" s="161" t="s">
        <v>98</v>
      </c>
      <c r="D16" s="208"/>
      <c r="E16" s="208">
        <f>'x.2.3'!L14/1000</f>
        <v>0</v>
      </c>
      <c r="F16" s="208">
        <f>G16-E16</f>
        <v>0</v>
      </c>
      <c r="G16" s="208">
        <f>'x.2.3'!L12/1000</f>
        <v>0</v>
      </c>
      <c r="H16" s="208">
        <f>'x.2.3'!L13/1000</f>
        <v>0</v>
      </c>
      <c r="I16" s="132"/>
      <c r="J16" s="132"/>
    </row>
    <row r="17" spans="1:8" s="159" customFormat="1" ht="15.75">
      <c r="A17" s="161"/>
      <c r="B17" s="183"/>
      <c r="C17" s="161" t="s">
        <v>10</v>
      </c>
      <c r="D17" s="208">
        <f>SUM(D14:D16)</f>
        <v>0</v>
      </c>
      <c r="E17" s="208"/>
      <c r="F17" s="208"/>
      <c r="G17" s="206">
        <f>SUM(G14:G16)</f>
        <v>0</v>
      </c>
      <c r="H17" s="208">
        <f>SUM(H14:H16)</f>
        <v>0</v>
      </c>
    </row>
    <row r="18" spans="1:8" s="159" customFormat="1" ht="15.75">
      <c r="A18" s="161"/>
      <c r="B18" s="183"/>
      <c r="C18" s="161" t="s">
        <v>102</v>
      </c>
      <c r="D18" s="182"/>
      <c r="E18" s="182"/>
      <c r="F18" s="182"/>
      <c r="G18" s="206">
        <f>G17*4%</f>
        <v>0</v>
      </c>
      <c r="H18" s="182"/>
    </row>
    <row r="19" spans="1:8" s="159" customFormat="1" ht="15.75">
      <c r="A19" s="161"/>
      <c r="B19" s="183"/>
      <c r="C19" s="161" t="s">
        <v>10</v>
      </c>
      <c r="D19" s="182"/>
      <c r="E19" s="182"/>
      <c r="F19" s="182"/>
      <c r="G19" s="206">
        <f>G17+G18</f>
        <v>0</v>
      </c>
      <c r="H19" s="182"/>
    </row>
    <row r="20" spans="1:8" s="159" customFormat="1" ht="15.75">
      <c r="A20" s="161"/>
      <c r="B20" s="183"/>
      <c r="C20" s="161" t="s">
        <v>80</v>
      </c>
      <c r="D20" s="182"/>
      <c r="E20" s="182"/>
      <c r="F20" s="182"/>
      <c r="G20" s="206">
        <f>G19*18%</f>
        <v>0</v>
      </c>
      <c r="H20" s="182"/>
    </row>
    <row r="21" spans="1:254" s="118" customFormat="1" ht="19.5" customHeight="1">
      <c r="A21" s="189"/>
      <c r="B21" s="189"/>
      <c r="C21" s="190" t="s">
        <v>16</v>
      </c>
      <c r="D21" s="191"/>
      <c r="E21" s="191"/>
      <c r="F21" s="191"/>
      <c r="G21" s="206">
        <f>G19+G20</f>
        <v>0</v>
      </c>
      <c r="H21" s="205"/>
      <c r="K21" s="184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</row>
    <row r="22" spans="1:254" s="118" customFormat="1" ht="19.5" customHeight="1">
      <c r="A22" s="192"/>
      <c r="B22" s="192"/>
      <c r="C22" s="193"/>
      <c r="D22" s="151"/>
      <c r="E22" s="151"/>
      <c r="F22" s="151"/>
      <c r="G22" s="192"/>
      <c r="H22" s="192"/>
      <c r="K22" s="184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  <c r="IT22" s="185"/>
    </row>
    <row r="23" spans="1:254" s="118" customFormat="1" ht="19.5" customHeight="1">
      <c r="A23" s="192"/>
      <c r="B23" s="192"/>
      <c r="C23" s="193"/>
      <c r="D23" s="151"/>
      <c r="E23" s="151"/>
      <c r="F23" s="151"/>
      <c r="G23" s="192"/>
      <c r="H23" s="192"/>
      <c r="K23" s="184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  <c r="IS23" s="185"/>
      <c r="IT23" s="185"/>
    </row>
    <row r="24" spans="1:254" s="114" customFormat="1" ht="19.5" customHeight="1">
      <c r="A24" s="186"/>
      <c r="B24" s="186"/>
      <c r="C24" s="186" t="s">
        <v>64</v>
      </c>
      <c r="G24" s="330" t="s">
        <v>280</v>
      </c>
      <c r="H24" s="330"/>
      <c r="K24" s="184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  <c r="IL24" s="185"/>
      <c r="IM24" s="185"/>
      <c r="IN24" s="185"/>
      <c r="IO24" s="185"/>
      <c r="IP24" s="185"/>
      <c r="IQ24" s="185"/>
      <c r="IR24" s="185"/>
      <c r="IS24" s="185"/>
      <c r="IT24" s="185"/>
    </row>
    <row r="25" spans="1:254" s="114" customFormat="1" ht="19.5" customHeight="1">
      <c r="A25" s="184"/>
      <c r="B25" s="184"/>
      <c r="C25" s="184"/>
      <c r="G25" s="330"/>
      <c r="H25" s="330"/>
      <c r="K25" s="184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  <c r="IL25" s="185"/>
      <c r="IM25" s="185"/>
      <c r="IN25" s="185"/>
      <c r="IO25" s="185"/>
      <c r="IP25" s="185"/>
      <c r="IQ25" s="185"/>
      <c r="IR25" s="185"/>
      <c r="IS25" s="185"/>
      <c r="IT25" s="185"/>
    </row>
    <row r="26" spans="3:9" s="114" customFormat="1" ht="9.75" customHeight="1">
      <c r="C26" s="126"/>
      <c r="D26" s="127"/>
      <c r="E26" s="127"/>
      <c r="F26" s="127"/>
      <c r="G26" s="127"/>
      <c r="H26" s="127"/>
      <c r="I26" s="126"/>
    </row>
    <row r="27" spans="1:12" s="114" customFormat="1" ht="18.75" customHeight="1">
      <c r="A27" s="327"/>
      <c r="B27" s="327"/>
      <c r="C27" s="327"/>
      <c r="D27" s="327"/>
      <c r="E27" s="327"/>
      <c r="F27" s="327"/>
      <c r="G27" s="327"/>
      <c r="H27" s="327"/>
      <c r="I27" s="187"/>
      <c r="J27" s="187"/>
      <c r="K27" s="187"/>
      <c r="L27" s="187"/>
    </row>
  </sheetData>
  <sheetProtection/>
  <mergeCells count="6">
    <mergeCell ref="G25:H25"/>
    <mergeCell ref="A27:H27"/>
    <mergeCell ref="A4:H4"/>
    <mergeCell ref="A5:H5"/>
    <mergeCell ref="A7:H7"/>
    <mergeCell ref="G24:H24"/>
  </mergeCells>
  <printOptions/>
  <pageMargins left="0.7480314960629921" right="0.5118110236220472" top="0.47" bottom="0.5905511811023623" header="0.2755905511811024" footer="0.15748031496062992"/>
  <pageSetup horizontalDpi="600" verticalDpi="600" orientation="landscape" paperSize="9" r:id="rId1"/>
  <headerFooter alignWithMargins="0"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3"/>
  <sheetViews>
    <sheetView zoomScale="86" zoomScaleNormal="86" zoomScalePageLayoutView="0" workbookViewId="0" topLeftCell="A1">
      <selection activeCell="I13" sqref="I13:J14"/>
    </sheetView>
  </sheetViews>
  <sheetFormatPr defaultColWidth="9.140625" defaultRowHeight="15"/>
  <cols>
    <col min="1" max="1" width="3.8515625" style="339" customWidth="1"/>
    <col min="2" max="2" width="9.28125" style="339" customWidth="1"/>
    <col min="3" max="3" width="39.140625" style="339" customWidth="1"/>
    <col min="4" max="4" width="7.28125" style="339" customWidth="1"/>
    <col min="5" max="5" width="9.00390625" style="339" customWidth="1"/>
    <col min="6" max="6" width="9.7109375" style="339" customWidth="1"/>
    <col min="7" max="7" width="8.421875" style="339" customWidth="1"/>
    <col min="8" max="8" width="9.8515625" style="339" customWidth="1"/>
    <col min="9" max="9" width="9.00390625" style="339" customWidth="1"/>
    <col min="10" max="10" width="10.57421875" style="339" customWidth="1"/>
    <col min="11" max="11" width="6.8515625" style="339" customWidth="1"/>
    <col min="12" max="12" width="9.00390625" style="339" customWidth="1"/>
    <col min="13" max="13" width="10.57421875" style="339" customWidth="1"/>
    <col min="14" max="16384" width="9.140625" style="339" customWidth="1"/>
  </cols>
  <sheetData>
    <row r="1" spans="1:22" ht="15" customHeight="1">
      <c r="A1" s="338" t="str">
        <f>'O.X2-1'!A5:H5</f>
        <v>თბილისის mickeviCis 29a-Si II sarTulze saagentosaTvis gamoyofili farTis (96.6 m2) saremonto  samuSaoebi</v>
      </c>
      <c r="B1" s="338"/>
      <c r="C1" s="338"/>
      <c r="D1" s="338"/>
      <c r="E1" s="338"/>
      <c r="F1" s="338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</row>
    <row r="2" spans="1:22" ht="21.75" customHeight="1">
      <c r="A2" s="338"/>
      <c r="B2" s="338"/>
      <c r="C2" s="338"/>
      <c r="D2" s="338"/>
      <c r="E2" s="338"/>
      <c r="F2" s="338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3" spans="1:22" ht="15" customHeight="1">
      <c r="A3" s="339" t="s">
        <v>0</v>
      </c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3:22" ht="15" customHeight="1">
      <c r="C4" s="341" t="s">
        <v>1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9:22" ht="6.75" customHeight="1"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</row>
    <row r="6" spans="3:22" ht="18" customHeight="1">
      <c r="C6" s="342" t="s">
        <v>198</v>
      </c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</row>
    <row r="7" spans="3:22" ht="15" customHeight="1">
      <c r="C7" s="343" t="s">
        <v>65</v>
      </c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</row>
    <row r="8" spans="3:22" ht="10.5" customHeight="1">
      <c r="C8" s="339" t="s">
        <v>2</v>
      </c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</row>
    <row r="9" spans="3:22" ht="15" customHeight="1">
      <c r="C9" s="341" t="s">
        <v>3</v>
      </c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</row>
    <row r="10" spans="3:22" ht="6" customHeight="1">
      <c r="C10" s="344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</row>
    <row r="11" spans="1:22" ht="15" customHeight="1">
      <c r="A11" s="345" t="s">
        <v>84</v>
      </c>
      <c r="B11" s="346"/>
      <c r="C11" s="346"/>
      <c r="D11" s="347"/>
      <c r="E11" s="346"/>
      <c r="F11" s="347"/>
      <c r="G11" s="347"/>
      <c r="H11" s="347"/>
      <c r="I11" s="347"/>
      <c r="J11" s="347"/>
      <c r="K11" s="348" t="s">
        <v>4</v>
      </c>
      <c r="L11" s="349">
        <f>M126</f>
        <v>0</v>
      </c>
      <c r="M11" s="350" t="s">
        <v>5</v>
      </c>
      <c r="N11" s="340"/>
      <c r="O11" s="340"/>
      <c r="P11" s="340"/>
      <c r="Q11" s="340"/>
      <c r="R11" s="340"/>
      <c r="S11" s="340"/>
      <c r="T11" s="340"/>
      <c r="U11" s="340"/>
      <c r="V11" s="340"/>
    </row>
    <row r="12" spans="1:22" ht="15" customHeight="1">
      <c r="A12" s="351" t="s">
        <v>196</v>
      </c>
      <c r="B12" s="346"/>
      <c r="C12" s="346"/>
      <c r="D12" s="347"/>
      <c r="E12" s="352"/>
      <c r="F12" s="353"/>
      <c r="G12" s="353"/>
      <c r="H12" s="347"/>
      <c r="I12" s="347"/>
      <c r="J12" s="347"/>
      <c r="K12" s="348" t="s">
        <v>6</v>
      </c>
      <c r="L12" s="354">
        <f>H122</f>
        <v>0</v>
      </c>
      <c r="M12" s="350" t="s">
        <v>5</v>
      </c>
      <c r="N12" s="340"/>
      <c r="O12" s="340"/>
      <c r="P12" s="340"/>
      <c r="Q12" s="340"/>
      <c r="R12" s="340"/>
      <c r="S12" s="340"/>
      <c r="T12" s="340"/>
      <c r="U12" s="340"/>
      <c r="V12" s="340"/>
    </row>
    <row r="13" spans="1:22" ht="16.5">
      <c r="A13" s="355" t="s">
        <v>11</v>
      </c>
      <c r="B13" s="356" t="s">
        <v>12</v>
      </c>
      <c r="C13" s="357"/>
      <c r="D13" s="358" t="s">
        <v>66</v>
      </c>
      <c r="E13" s="359" t="s">
        <v>67</v>
      </c>
      <c r="F13" s="360"/>
      <c r="G13" s="361" t="s">
        <v>299</v>
      </c>
      <c r="H13" s="362"/>
      <c r="I13" s="361" t="s">
        <v>300</v>
      </c>
      <c r="J13" s="362"/>
      <c r="K13" s="363" t="s">
        <v>68</v>
      </c>
      <c r="L13" s="363"/>
      <c r="M13" s="355" t="s">
        <v>10</v>
      </c>
      <c r="N13" s="340"/>
      <c r="O13" s="340"/>
      <c r="P13" s="340"/>
      <c r="Q13" s="340"/>
      <c r="R13" s="340"/>
      <c r="S13" s="340"/>
      <c r="T13" s="340"/>
      <c r="U13" s="340"/>
      <c r="V13" s="340"/>
    </row>
    <row r="14" spans="1:22" ht="16.5" customHeight="1">
      <c r="A14" s="364"/>
      <c r="B14" s="365"/>
      <c r="C14" s="366" t="s">
        <v>7</v>
      </c>
      <c r="D14" s="367"/>
      <c r="E14" s="368"/>
      <c r="F14" s="369"/>
      <c r="G14" s="370"/>
      <c r="H14" s="371"/>
      <c r="I14" s="370"/>
      <c r="J14" s="371"/>
      <c r="K14" s="372" t="s">
        <v>9</v>
      </c>
      <c r="L14" s="373"/>
      <c r="M14" s="364"/>
      <c r="N14" s="340"/>
      <c r="O14" s="340"/>
      <c r="P14" s="340"/>
      <c r="Q14" s="340"/>
      <c r="R14" s="340"/>
      <c r="S14" s="340"/>
      <c r="T14" s="340"/>
      <c r="U14" s="340"/>
      <c r="V14" s="340"/>
    </row>
    <row r="15" spans="1:22" ht="16.5">
      <c r="A15" s="364"/>
      <c r="B15" s="365"/>
      <c r="C15" s="339" t="s">
        <v>13</v>
      </c>
      <c r="D15" s="367"/>
      <c r="E15" s="374" t="s">
        <v>15</v>
      </c>
      <c r="F15" s="355" t="s">
        <v>16</v>
      </c>
      <c r="G15" s="358" t="s">
        <v>69</v>
      </c>
      <c r="H15" s="355" t="s">
        <v>16</v>
      </c>
      <c r="I15" s="358" t="s">
        <v>69</v>
      </c>
      <c r="J15" s="355" t="s">
        <v>16</v>
      </c>
      <c r="K15" s="358" t="s">
        <v>69</v>
      </c>
      <c r="L15" s="355" t="s">
        <v>16</v>
      </c>
      <c r="M15" s="364"/>
      <c r="N15" s="340"/>
      <c r="O15" s="340"/>
      <c r="P15" s="340"/>
      <c r="Q15" s="340"/>
      <c r="R15" s="340"/>
      <c r="S15" s="340"/>
      <c r="T15" s="340"/>
      <c r="U15" s="340"/>
      <c r="V15" s="340"/>
    </row>
    <row r="16" spans="1:22" ht="16.5">
      <c r="A16" s="375"/>
      <c r="B16" s="376"/>
      <c r="C16" s="377"/>
      <c r="D16" s="378"/>
      <c r="E16" s="379"/>
      <c r="F16" s="375"/>
      <c r="G16" s="378"/>
      <c r="H16" s="375"/>
      <c r="I16" s="378"/>
      <c r="J16" s="375"/>
      <c r="K16" s="378"/>
      <c r="L16" s="375"/>
      <c r="M16" s="375"/>
      <c r="N16" s="340"/>
      <c r="O16" s="340"/>
      <c r="P16" s="340"/>
      <c r="Q16" s="340"/>
      <c r="R16" s="340"/>
      <c r="S16" s="340"/>
      <c r="T16" s="340"/>
      <c r="U16" s="340"/>
      <c r="V16" s="340"/>
    </row>
    <row r="17" spans="1:22" ht="16.5">
      <c r="A17" s="380" t="s">
        <v>19</v>
      </c>
      <c r="B17" s="381" t="s">
        <v>20</v>
      </c>
      <c r="C17" s="382" t="s">
        <v>21</v>
      </c>
      <c r="D17" s="381" t="s">
        <v>22</v>
      </c>
      <c r="E17" s="381" t="s">
        <v>23</v>
      </c>
      <c r="F17" s="383" t="s">
        <v>24</v>
      </c>
      <c r="G17" s="382" t="s">
        <v>25</v>
      </c>
      <c r="H17" s="380" t="s">
        <v>26</v>
      </c>
      <c r="I17" s="381" t="s">
        <v>27</v>
      </c>
      <c r="J17" s="382" t="s">
        <v>28</v>
      </c>
      <c r="K17" s="381" t="s">
        <v>29</v>
      </c>
      <c r="L17" s="380" t="s">
        <v>30</v>
      </c>
      <c r="M17" s="381" t="s">
        <v>31</v>
      </c>
      <c r="N17" s="340"/>
      <c r="O17" s="340"/>
      <c r="P17" s="340"/>
      <c r="Q17" s="340"/>
      <c r="R17" s="340"/>
      <c r="S17" s="340"/>
      <c r="T17" s="340"/>
      <c r="U17" s="340"/>
      <c r="V17" s="340"/>
    </row>
    <row r="18" spans="1:13" s="390" customFormat="1" ht="15.75">
      <c r="A18" s="384">
        <v>1</v>
      </c>
      <c r="B18" s="384" t="s">
        <v>277</v>
      </c>
      <c r="C18" s="384" t="s">
        <v>283</v>
      </c>
      <c r="D18" s="385" t="s">
        <v>72</v>
      </c>
      <c r="E18" s="386"/>
      <c r="F18" s="387">
        <f>(1.55*1.4)*2</f>
        <v>4.34</v>
      </c>
      <c r="G18" s="388"/>
      <c r="H18" s="384"/>
      <c r="I18" s="384"/>
      <c r="J18" s="389"/>
      <c r="K18" s="384"/>
      <c r="L18" s="389"/>
      <c r="M18" s="384"/>
    </row>
    <row r="19" spans="1:13" s="392" customFormat="1" ht="15.75">
      <c r="A19" s="391"/>
      <c r="C19" s="391" t="s">
        <v>33</v>
      </c>
      <c r="D19" s="391" t="s">
        <v>34</v>
      </c>
      <c r="E19" s="393">
        <v>1.7</v>
      </c>
      <c r="F19" s="394">
        <f>F18*E19</f>
        <v>7.377999999999999</v>
      </c>
      <c r="G19" s="393"/>
      <c r="H19" s="395">
        <f>F19*G19</f>
        <v>0</v>
      </c>
      <c r="I19" s="396"/>
      <c r="J19" s="397"/>
      <c r="K19" s="396"/>
      <c r="L19" s="397"/>
      <c r="M19" s="393">
        <f>H19</f>
        <v>0</v>
      </c>
    </row>
    <row r="20" spans="1:13" s="392" customFormat="1" ht="15.75">
      <c r="A20" s="398"/>
      <c r="B20" s="399"/>
      <c r="C20" s="398" t="s">
        <v>35</v>
      </c>
      <c r="D20" s="399" t="s">
        <v>5</v>
      </c>
      <c r="E20" s="400">
        <v>0.0984</v>
      </c>
      <c r="F20" s="401">
        <f>F18*E20</f>
        <v>0.427056</v>
      </c>
      <c r="G20" s="402"/>
      <c r="H20" s="403"/>
      <c r="I20" s="398"/>
      <c r="J20" s="399"/>
      <c r="K20" s="402"/>
      <c r="L20" s="404">
        <f>F20*K20</f>
        <v>0</v>
      </c>
      <c r="M20" s="402">
        <f>L20</f>
        <v>0</v>
      </c>
    </row>
    <row r="21" spans="1:13" s="409" customFormat="1" ht="40.5">
      <c r="A21" s="384">
        <v>2</v>
      </c>
      <c r="B21" s="405" t="s">
        <v>284</v>
      </c>
      <c r="C21" s="384" t="s">
        <v>285</v>
      </c>
      <c r="D21" s="389" t="s">
        <v>72</v>
      </c>
      <c r="E21" s="386"/>
      <c r="F21" s="406">
        <v>6</v>
      </c>
      <c r="G21" s="407"/>
      <c r="H21" s="408"/>
      <c r="I21" s="407"/>
      <c r="J21" s="408"/>
      <c r="K21" s="407"/>
      <c r="L21" s="408"/>
      <c r="M21" s="407"/>
    </row>
    <row r="22" spans="1:13" s="414" customFormat="1" ht="16.5">
      <c r="A22" s="398"/>
      <c r="B22" s="410"/>
      <c r="C22" s="398" t="s">
        <v>286</v>
      </c>
      <c r="D22" s="398" t="s">
        <v>34</v>
      </c>
      <c r="E22" s="411">
        <f>0.6*2.72</f>
        <v>1.6320000000000001</v>
      </c>
      <c r="F22" s="401">
        <f>F21*E22</f>
        <v>9.792000000000002</v>
      </c>
      <c r="G22" s="402"/>
      <c r="H22" s="404">
        <f>F22*G22</f>
        <v>0</v>
      </c>
      <c r="I22" s="412"/>
      <c r="J22" s="413"/>
      <c r="K22" s="412"/>
      <c r="L22" s="413"/>
      <c r="M22" s="402">
        <f>H22</f>
        <v>0</v>
      </c>
    </row>
    <row r="23" spans="1:13" s="390" customFormat="1" ht="31.5">
      <c r="A23" s="384">
        <v>3</v>
      </c>
      <c r="B23" s="415" t="s">
        <v>172</v>
      </c>
      <c r="C23" s="384" t="s">
        <v>152</v>
      </c>
      <c r="D23" s="389" t="s">
        <v>72</v>
      </c>
      <c r="E23" s="386"/>
      <c r="F23" s="406">
        <v>1.5</v>
      </c>
      <c r="G23" s="407"/>
      <c r="H23" s="408"/>
      <c r="I23" s="388"/>
      <c r="J23" s="389"/>
      <c r="K23" s="407"/>
      <c r="L23" s="408"/>
      <c r="M23" s="388"/>
    </row>
    <row r="24" spans="1:13" s="392" customFormat="1" ht="15.75">
      <c r="A24" s="391"/>
      <c r="B24" s="416" t="s">
        <v>173</v>
      </c>
      <c r="C24" s="391" t="s">
        <v>33</v>
      </c>
      <c r="D24" s="391" t="s">
        <v>34</v>
      </c>
      <c r="E24" s="417">
        <v>1.99</v>
      </c>
      <c r="F24" s="394">
        <f>F23*E24</f>
        <v>2.985</v>
      </c>
      <c r="G24" s="393"/>
      <c r="H24" s="418">
        <f>F24*G24</f>
        <v>0</v>
      </c>
      <c r="I24" s="419"/>
      <c r="J24" s="420"/>
      <c r="K24" s="419"/>
      <c r="L24" s="420"/>
      <c r="M24" s="393">
        <f>H24</f>
        <v>0</v>
      </c>
    </row>
    <row r="25" spans="1:13" s="392" customFormat="1" ht="15.75">
      <c r="A25" s="391"/>
      <c r="B25" s="395"/>
      <c r="C25" s="391" t="s">
        <v>35</v>
      </c>
      <c r="D25" s="395" t="s">
        <v>5</v>
      </c>
      <c r="E25" s="421">
        <f>4.5/100</f>
        <v>0.045</v>
      </c>
      <c r="F25" s="394">
        <f>F23*E25</f>
        <v>0.0675</v>
      </c>
      <c r="G25" s="396"/>
      <c r="H25" s="420"/>
      <c r="I25" s="419"/>
      <c r="J25" s="420"/>
      <c r="K25" s="393"/>
      <c r="L25" s="418">
        <f>F25*K25</f>
        <v>0</v>
      </c>
      <c r="M25" s="393">
        <f>L25</f>
        <v>0</v>
      </c>
    </row>
    <row r="26" spans="1:13" s="392" customFormat="1" ht="15.75">
      <c r="A26" s="391"/>
      <c r="B26" s="395"/>
      <c r="C26" s="391" t="s">
        <v>174</v>
      </c>
      <c r="D26" s="395" t="s">
        <v>72</v>
      </c>
      <c r="E26" s="417">
        <v>1.05</v>
      </c>
      <c r="F26" s="394">
        <f>F23*E26</f>
        <v>1.5750000000000002</v>
      </c>
      <c r="G26" s="396"/>
      <c r="H26" s="420"/>
      <c r="I26" s="393"/>
      <c r="J26" s="418">
        <f>F26*I26</f>
        <v>0</v>
      </c>
      <c r="K26" s="419"/>
      <c r="L26" s="420"/>
      <c r="M26" s="393">
        <f>J26</f>
        <v>0</v>
      </c>
    </row>
    <row r="27" spans="1:13" s="392" customFormat="1" ht="15.75">
      <c r="A27" s="398"/>
      <c r="B27" s="399"/>
      <c r="C27" s="398" t="s">
        <v>71</v>
      </c>
      <c r="D27" s="399" t="s">
        <v>5</v>
      </c>
      <c r="E27" s="400">
        <v>0.294</v>
      </c>
      <c r="F27" s="401">
        <f>F23*E27</f>
        <v>0.44099999999999995</v>
      </c>
      <c r="G27" s="422"/>
      <c r="H27" s="413"/>
      <c r="I27" s="402"/>
      <c r="J27" s="404">
        <f>F27*I27</f>
        <v>0</v>
      </c>
      <c r="K27" s="412"/>
      <c r="L27" s="413"/>
      <c r="M27" s="402">
        <f>J27</f>
        <v>0</v>
      </c>
    </row>
    <row r="28" spans="1:13" s="390" customFormat="1" ht="31.5">
      <c r="A28" s="384">
        <v>4</v>
      </c>
      <c r="B28" s="415" t="s">
        <v>175</v>
      </c>
      <c r="C28" s="384" t="s">
        <v>153</v>
      </c>
      <c r="D28" s="389" t="s">
        <v>72</v>
      </c>
      <c r="E28" s="386"/>
      <c r="F28" s="406">
        <v>12</v>
      </c>
      <c r="G28" s="407"/>
      <c r="H28" s="408"/>
      <c r="I28" s="388"/>
      <c r="J28" s="389"/>
      <c r="K28" s="407"/>
      <c r="L28" s="408"/>
      <c r="M28" s="388"/>
    </row>
    <row r="29" spans="1:13" s="392" customFormat="1" ht="15.75">
      <c r="A29" s="391"/>
      <c r="B29" s="416" t="s">
        <v>173</v>
      </c>
      <c r="C29" s="391" t="s">
        <v>33</v>
      </c>
      <c r="D29" s="391" t="s">
        <v>34</v>
      </c>
      <c r="E29" s="417">
        <v>2.73</v>
      </c>
      <c r="F29" s="394">
        <f>F28*E29</f>
        <v>32.76</v>
      </c>
      <c r="G29" s="393"/>
      <c r="H29" s="418">
        <f>F29*G29</f>
        <v>0</v>
      </c>
      <c r="I29" s="419"/>
      <c r="J29" s="420"/>
      <c r="K29" s="419"/>
      <c r="L29" s="420"/>
      <c r="M29" s="393">
        <f>H29</f>
        <v>0</v>
      </c>
    </row>
    <row r="30" spans="1:13" s="392" customFormat="1" ht="15.75">
      <c r="A30" s="391"/>
      <c r="B30" s="395"/>
      <c r="C30" s="391" t="s">
        <v>35</v>
      </c>
      <c r="D30" s="395" t="s">
        <v>5</v>
      </c>
      <c r="E30" s="421">
        <v>0.082</v>
      </c>
      <c r="F30" s="394">
        <f>F28*E30</f>
        <v>0.984</v>
      </c>
      <c r="G30" s="396"/>
      <c r="H30" s="420"/>
      <c r="I30" s="419"/>
      <c r="J30" s="420"/>
      <c r="K30" s="393"/>
      <c r="L30" s="418">
        <f>F30*K30</f>
        <v>0</v>
      </c>
      <c r="M30" s="393">
        <f>L30</f>
        <v>0</v>
      </c>
    </row>
    <row r="31" spans="1:13" s="392" customFormat="1" ht="15.75">
      <c r="A31" s="391"/>
      <c r="B31" s="395"/>
      <c r="C31" s="391" t="s">
        <v>176</v>
      </c>
      <c r="D31" s="395" t="s">
        <v>72</v>
      </c>
      <c r="E31" s="417">
        <v>1.05</v>
      </c>
      <c r="F31" s="394">
        <f>F28*E31</f>
        <v>12.600000000000001</v>
      </c>
      <c r="G31" s="396"/>
      <c r="H31" s="420"/>
      <c r="I31" s="393"/>
      <c r="J31" s="418">
        <f>F31*I31</f>
        <v>0</v>
      </c>
      <c r="K31" s="419"/>
      <c r="L31" s="420"/>
      <c r="M31" s="393">
        <f>J31</f>
        <v>0</v>
      </c>
    </row>
    <row r="32" spans="1:13" s="392" customFormat="1" ht="15.75">
      <c r="A32" s="398"/>
      <c r="B32" s="399"/>
      <c r="C32" s="398" t="s">
        <v>71</v>
      </c>
      <c r="D32" s="399" t="s">
        <v>5</v>
      </c>
      <c r="E32" s="400">
        <v>0.294</v>
      </c>
      <c r="F32" s="401">
        <f>F28*E32</f>
        <v>3.5279999999999996</v>
      </c>
      <c r="G32" s="422"/>
      <c r="H32" s="413"/>
      <c r="I32" s="402"/>
      <c r="J32" s="404">
        <f>F32*I32</f>
        <v>0</v>
      </c>
      <c r="K32" s="412"/>
      <c r="L32" s="413"/>
      <c r="M32" s="402">
        <f>J32</f>
        <v>0</v>
      </c>
    </row>
    <row r="33" spans="1:13" s="409" customFormat="1" ht="47.25">
      <c r="A33" s="384">
        <v>5</v>
      </c>
      <c r="B33" s="384" t="s">
        <v>94</v>
      </c>
      <c r="C33" s="384" t="s">
        <v>154</v>
      </c>
      <c r="D33" s="389" t="s">
        <v>72</v>
      </c>
      <c r="E33" s="386"/>
      <c r="F33" s="406">
        <v>35</v>
      </c>
      <c r="G33" s="407"/>
      <c r="H33" s="408"/>
      <c r="I33" s="407"/>
      <c r="J33" s="408"/>
      <c r="K33" s="388"/>
      <c r="L33" s="423"/>
      <c r="M33" s="388"/>
    </row>
    <row r="34" spans="1:13" s="414" customFormat="1" ht="16.5">
      <c r="A34" s="391"/>
      <c r="C34" s="391" t="s">
        <v>33</v>
      </c>
      <c r="D34" s="391" t="s">
        <v>34</v>
      </c>
      <c r="E34" s="417">
        <v>1.29</v>
      </c>
      <c r="F34" s="394">
        <f>F33*E34</f>
        <v>45.15</v>
      </c>
      <c r="G34" s="393"/>
      <c r="H34" s="418">
        <f>F34*G34</f>
        <v>0</v>
      </c>
      <c r="I34" s="419"/>
      <c r="J34" s="420"/>
      <c r="K34" s="419"/>
      <c r="L34" s="420"/>
      <c r="M34" s="393">
        <f>H34</f>
        <v>0</v>
      </c>
    </row>
    <row r="35" spans="1:13" s="414" customFormat="1" ht="16.5">
      <c r="A35" s="391"/>
      <c r="B35" s="395"/>
      <c r="C35" s="391" t="s">
        <v>35</v>
      </c>
      <c r="D35" s="395" t="s">
        <v>5</v>
      </c>
      <c r="E35" s="417">
        <v>0.034</v>
      </c>
      <c r="F35" s="394">
        <f>F33*E35</f>
        <v>1.1900000000000002</v>
      </c>
      <c r="G35" s="396"/>
      <c r="H35" s="420"/>
      <c r="I35" s="419"/>
      <c r="J35" s="420"/>
      <c r="K35" s="393"/>
      <c r="L35" s="418">
        <f>F35*K35</f>
        <v>0</v>
      </c>
      <c r="M35" s="393">
        <f>L35</f>
        <v>0</v>
      </c>
    </row>
    <row r="36" spans="1:13" s="414" customFormat="1" ht="16.5">
      <c r="A36" s="391"/>
      <c r="B36" s="395"/>
      <c r="C36" s="391" t="s">
        <v>95</v>
      </c>
      <c r="D36" s="395" t="s">
        <v>38</v>
      </c>
      <c r="E36" s="417">
        <v>0.5</v>
      </c>
      <c r="F36" s="394">
        <f>F33*E36</f>
        <v>17.5</v>
      </c>
      <c r="G36" s="396"/>
      <c r="H36" s="420"/>
      <c r="I36" s="393"/>
      <c r="J36" s="418">
        <f>F36*I36</f>
        <v>0</v>
      </c>
      <c r="K36" s="419"/>
      <c r="L36" s="420"/>
      <c r="M36" s="393">
        <f>J36</f>
        <v>0</v>
      </c>
    </row>
    <row r="37" spans="1:13" s="414" customFormat="1" ht="16.5">
      <c r="A37" s="391"/>
      <c r="B37" s="395"/>
      <c r="C37" s="391" t="s">
        <v>127</v>
      </c>
      <c r="D37" s="395" t="s">
        <v>72</v>
      </c>
      <c r="E37" s="417">
        <v>1.015</v>
      </c>
      <c r="F37" s="394">
        <f>F33*E37</f>
        <v>35.525</v>
      </c>
      <c r="G37" s="393"/>
      <c r="H37" s="418"/>
      <c r="I37" s="393"/>
      <c r="J37" s="418">
        <f>F37*I37</f>
        <v>0</v>
      </c>
      <c r="K37" s="419"/>
      <c r="L37" s="420"/>
      <c r="M37" s="393">
        <f>J37</f>
        <v>0</v>
      </c>
    </row>
    <row r="38" spans="1:13" s="414" customFormat="1" ht="16.5">
      <c r="A38" s="391"/>
      <c r="B38" s="395"/>
      <c r="C38" s="391" t="s">
        <v>126</v>
      </c>
      <c r="D38" s="395" t="s">
        <v>32</v>
      </c>
      <c r="E38" s="417">
        <v>1.07</v>
      </c>
      <c r="F38" s="394">
        <f>F33*E38</f>
        <v>37.45</v>
      </c>
      <c r="G38" s="396"/>
      <c r="H38" s="420"/>
      <c r="I38" s="393"/>
      <c r="J38" s="418">
        <f>F38*I38</f>
        <v>0</v>
      </c>
      <c r="K38" s="419"/>
      <c r="L38" s="420"/>
      <c r="M38" s="393">
        <f>J38</f>
        <v>0</v>
      </c>
    </row>
    <row r="39" spans="1:13" s="414" customFormat="1" ht="16.5">
      <c r="A39" s="391"/>
      <c r="B39" s="395"/>
      <c r="C39" s="424" t="s">
        <v>96</v>
      </c>
      <c r="D39" s="395" t="s">
        <v>72</v>
      </c>
      <c r="E39" s="417">
        <v>1.015</v>
      </c>
      <c r="F39" s="394">
        <f>F33*E39</f>
        <v>35.525</v>
      </c>
      <c r="G39" s="396"/>
      <c r="H39" s="420"/>
      <c r="I39" s="393"/>
      <c r="J39" s="418">
        <f>F39*I39</f>
        <v>0</v>
      </c>
      <c r="K39" s="419"/>
      <c r="L39" s="420"/>
      <c r="M39" s="393">
        <f>J39</f>
        <v>0</v>
      </c>
    </row>
    <row r="40" spans="1:13" s="414" customFormat="1" ht="16.5">
      <c r="A40" s="398"/>
      <c r="B40" s="399"/>
      <c r="C40" s="398" t="s">
        <v>71</v>
      </c>
      <c r="D40" s="399" t="s">
        <v>5</v>
      </c>
      <c r="E40" s="411">
        <v>0.182</v>
      </c>
      <c r="F40" s="401">
        <f>F33*E40</f>
        <v>6.37</v>
      </c>
      <c r="G40" s="422"/>
      <c r="H40" s="413"/>
      <c r="I40" s="402"/>
      <c r="J40" s="404">
        <f>F40*I40</f>
        <v>0</v>
      </c>
      <c r="K40" s="412"/>
      <c r="L40" s="413"/>
      <c r="M40" s="402">
        <f>J40</f>
        <v>0</v>
      </c>
    </row>
    <row r="41" spans="1:13" s="390" customFormat="1" ht="31.5">
      <c r="A41" s="384">
        <v>6</v>
      </c>
      <c r="B41" s="389" t="s">
        <v>103</v>
      </c>
      <c r="C41" s="384" t="s">
        <v>143</v>
      </c>
      <c r="D41" s="385" t="s">
        <v>72</v>
      </c>
      <c r="E41" s="386"/>
      <c r="F41" s="406">
        <v>6</v>
      </c>
      <c r="G41" s="388"/>
      <c r="H41" s="384"/>
      <c r="I41" s="384"/>
      <c r="J41" s="389"/>
      <c r="K41" s="384"/>
      <c r="L41" s="389"/>
      <c r="M41" s="384"/>
    </row>
    <row r="42" spans="1:13" s="392" customFormat="1" ht="15.75">
      <c r="A42" s="391"/>
      <c r="B42" s="391"/>
      <c r="C42" s="391" t="s">
        <v>33</v>
      </c>
      <c r="D42" s="391" t="s">
        <v>34</v>
      </c>
      <c r="E42" s="417">
        <v>0.323</v>
      </c>
      <c r="F42" s="394">
        <f>F41*E42</f>
        <v>1.9380000000000002</v>
      </c>
      <c r="G42" s="393"/>
      <c r="H42" s="418">
        <f>F42*G42</f>
        <v>0</v>
      </c>
      <c r="I42" s="419"/>
      <c r="J42" s="420"/>
      <c r="K42" s="419"/>
      <c r="L42" s="420"/>
      <c r="M42" s="393">
        <f>H42</f>
        <v>0</v>
      </c>
    </row>
    <row r="43" spans="1:13" s="392" customFormat="1" ht="15.75">
      <c r="A43" s="398"/>
      <c r="B43" s="399"/>
      <c r="C43" s="398" t="s">
        <v>35</v>
      </c>
      <c r="D43" s="399" t="s">
        <v>5</v>
      </c>
      <c r="E43" s="400">
        <v>0.0215</v>
      </c>
      <c r="F43" s="401">
        <f>F41*E43</f>
        <v>0.129</v>
      </c>
      <c r="G43" s="402"/>
      <c r="H43" s="402"/>
      <c r="I43" s="402"/>
      <c r="J43" s="404"/>
      <c r="K43" s="402"/>
      <c r="L43" s="404">
        <f>F43*K43</f>
        <v>0</v>
      </c>
      <c r="M43" s="402">
        <f>L43</f>
        <v>0</v>
      </c>
    </row>
    <row r="44" spans="1:13" s="392" customFormat="1" ht="15.75">
      <c r="A44" s="391">
        <v>7</v>
      </c>
      <c r="B44" s="395" t="s">
        <v>118</v>
      </c>
      <c r="C44" s="391" t="s">
        <v>144</v>
      </c>
      <c r="D44" s="425" t="s">
        <v>72</v>
      </c>
      <c r="E44" s="417"/>
      <c r="F44" s="426">
        <v>6</v>
      </c>
      <c r="G44" s="393"/>
      <c r="H44" s="391"/>
      <c r="I44" s="391"/>
      <c r="J44" s="395"/>
      <c r="K44" s="391"/>
      <c r="L44" s="395"/>
      <c r="M44" s="391"/>
    </row>
    <row r="45" spans="1:13" s="392" customFormat="1" ht="15.75">
      <c r="A45" s="391"/>
      <c r="B45" s="391"/>
      <c r="C45" s="391" t="s">
        <v>33</v>
      </c>
      <c r="D45" s="391" t="s">
        <v>34</v>
      </c>
      <c r="E45" s="417">
        <v>0.205</v>
      </c>
      <c r="F45" s="394">
        <f>F44*E45</f>
        <v>1.23</v>
      </c>
      <c r="G45" s="393"/>
      <c r="H45" s="418">
        <f>F45*G45</f>
        <v>0</v>
      </c>
      <c r="I45" s="419"/>
      <c r="J45" s="420"/>
      <c r="K45" s="419"/>
      <c r="L45" s="420"/>
      <c r="M45" s="393">
        <f>H45</f>
        <v>0</v>
      </c>
    </row>
    <row r="46" spans="1:13" s="392" customFormat="1" ht="15.75">
      <c r="A46" s="398"/>
      <c r="B46" s="399"/>
      <c r="C46" s="398" t="s">
        <v>35</v>
      </c>
      <c r="D46" s="399" t="s">
        <v>5</v>
      </c>
      <c r="E46" s="411">
        <v>0.078</v>
      </c>
      <c r="F46" s="401">
        <f>F44*E46</f>
        <v>0.46799999999999997</v>
      </c>
      <c r="G46" s="402"/>
      <c r="H46" s="402"/>
      <c r="I46" s="402"/>
      <c r="J46" s="404"/>
      <c r="K46" s="402"/>
      <c r="L46" s="404">
        <f>F46*K46</f>
        <v>0</v>
      </c>
      <c r="M46" s="402">
        <f>L46</f>
        <v>0</v>
      </c>
    </row>
    <row r="47" spans="1:13" s="392" customFormat="1" ht="15.75">
      <c r="A47" s="391">
        <v>8</v>
      </c>
      <c r="B47" s="391" t="s">
        <v>104</v>
      </c>
      <c r="C47" s="391" t="s">
        <v>105</v>
      </c>
      <c r="D47" s="427" t="s">
        <v>81</v>
      </c>
      <c r="E47" s="417"/>
      <c r="F47" s="426">
        <v>0.06</v>
      </c>
      <c r="G47" s="396"/>
      <c r="H47" s="397"/>
      <c r="I47" s="393"/>
      <c r="J47" s="395"/>
      <c r="K47" s="396"/>
      <c r="L47" s="397"/>
      <c r="M47" s="428"/>
    </row>
    <row r="48" spans="1:13" s="392" customFormat="1" ht="15.75">
      <c r="A48" s="391"/>
      <c r="B48" s="429"/>
      <c r="C48" s="391" t="s">
        <v>106</v>
      </c>
      <c r="D48" s="391" t="s">
        <v>34</v>
      </c>
      <c r="E48" s="417">
        <f>18.8+0.34*2</f>
        <v>19.48</v>
      </c>
      <c r="F48" s="394">
        <f>F47*E48</f>
        <v>1.1688</v>
      </c>
      <c r="G48" s="393"/>
      <c r="H48" s="418">
        <f>F48*G48</f>
        <v>0</v>
      </c>
      <c r="I48" s="419"/>
      <c r="J48" s="420"/>
      <c r="K48" s="419"/>
      <c r="L48" s="420"/>
      <c r="M48" s="393">
        <f>H48</f>
        <v>0</v>
      </c>
    </row>
    <row r="49" spans="1:13" s="392" customFormat="1" ht="15.75">
      <c r="A49" s="391"/>
      <c r="B49" s="395"/>
      <c r="C49" s="391" t="s">
        <v>107</v>
      </c>
      <c r="D49" s="395" t="s">
        <v>5</v>
      </c>
      <c r="E49" s="417">
        <f>0.95+0.23*2</f>
        <v>1.41</v>
      </c>
      <c r="F49" s="394">
        <f>F47*E49</f>
        <v>0.0846</v>
      </c>
      <c r="G49" s="396"/>
      <c r="H49" s="420"/>
      <c r="I49" s="419"/>
      <c r="J49" s="420"/>
      <c r="K49" s="393"/>
      <c r="L49" s="418">
        <f>F49*K49</f>
        <v>0</v>
      </c>
      <c r="M49" s="393">
        <f>L49</f>
        <v>0</v>
      </c>
    </row>
    <row r="50" spans="1:13" s="392" customFormat="1" ht="15.75">
      <c r="A50" s="391"/>
      <c r="B50" s="430"/>
      <c r="C50" s="391" t="s">
        <v>108</v>
      </c>
      <c r="D50" s="395" t="s">
        <v>70</v>
      </c>
      <c r="E50" s="417">
        <f>2.04+0.51*2</f>
        <v>3.06</v>
      </c>
      <c r="F50" s="394">
        <f>F47*E50</f>
        <v>0.18359999999999999</v>
      </c>
      <c r="G50" s="396"/>
      <c r="H50" s="420"/>
      <c r="I50" s="393"/>
      <c r="J50" s="418">
        <f>F50*I50</f>
        <v>0</v>
      </c>
      <c r="K50" s="419"/>
      <c r="L50" s="420"/>
      <c r="M50" s="393">
        <f>J50</f>
        <v>0</v>
      </c>
    </row>
    <row r="51" spans="1:13" s="395" customFormat="1" ht="15.75">
      <c r="A51" s="398"/>
      <c r="B51" s="399"/>
      <c r="C51" s="398" t="s">
        <v>71</v>
      </c>
      <c r="D51" s="399" t="s">
        <v>5</v>
      </c>
      <c r="E51" s="411">
        <v>6.36</v>
      </c>
      <c r="F51" s="401">
        <f>F47*E51</f>
        <v>0.3816</v>
      </c>
      <c r="G51" s="422"/>
      <c r="H51" s="413"/>
      <c r="I51" s="402"/>
      <c r="J51" s="404">
        <f>F51*I51</f>
        <v>0</v>
      </c>
      <c r="K51" s="412"/>
      <c r="L51" s="413"/>
      <c r="M51" s="402">
        <f>J51</f>
        <v>0</v>
      </c>
    </row>
    <row r="52" spans="1:13" s="414" customFormat="1" ht="16.5">
      <c r="A52" s="391">
        <v>9</v>
      </c>
      <c r="B52" s="391" t="s">
        <v>109</v>
      </c>
      <c r="C52" s="391" t="s">
        <v>110</v>
      </c>
      <c r="D52" s="395" t="s">
        <v>72</v>
      </c>
      <c r="E52" s="417"/>
      <c r="F52" s="426">
        <v>6</v>
      </c>
      <c r="G52" s="396"/>
      <c r="H52" s="397"/>
      <c r="I52" s="396"/>
      <c r="J52" s="397"/>
      <c r="K52" s="393"/>
      <c r="L52" s="395"/>
      <c r="M52" s="391"/>
    </row>
    <row r="53" spans="1:13" s="414" customFormat="1" ht="16.5">
      <c r="A53" s="391"/>
      <c r="C53" s="391" t="s">
        <v>33</v>
      </c>
      <c r="D53" s="391" t="s">
        <v>34</v>
      </c>
      <c r="E53" s="417">
        <v>1.08</v>
      </c>
      <c r="F53" s="394">
        <f>F52*E53</f>
        <v>6.48</v>
      </c>
      <c r="G53" s="393"/>
      <c r="H53" s="418">
        <f>F53*G53</f>
        <v>0</v>
      </c>
      <c r="I53" s="419"/>
      <c r="J53" s="420"/>
      <c r="K53" s="419"/>
      <c r="L53" s="420"/>
      <c r="M53" s="393">
        <f>H53</f>
        <v>0</v>
      </c>
    </row>
    <row r="54" spans="1:13" s="414" customFormat="1" ht="16.5">
      <c r="A54" s="391"/>
      <c r="B54" s="395"/>
      <c r="C54" s="391" t="s">
        <v>35</v>
      </c>
      <c r="D54" s="395" t="s">
        <v>5</v>
      </c>
      <c r="E54" s="421">
        <v>0.0452</v>
      </c>
      <c r="F54" s="394">
        <f>F52*E54</f>
        <v>0.2712</v>
      </c>
      <c r="G54" s="396"/>
      <c r="H54" s="420"/>
      <c r="I54" s="419"/>
      <c r="J54" s="420"/>
      <c r="K54" s="393"/>
      <c r="L54" s="418">
        <f>F54*K54</f>
        <v>0</v>
      </c>
      <c r="M54" s="393">
        <f>L54</f>
        <v>0</v>
      </c>
    </row>
    <row r="55" spans="1:13" s="414" customFormat="1" ht="16.5">
      <c r="A55" s="391"/>
      <c r="B55" s="395"/>
      <c r="C55" s="391" t="s">
        <v>86</v>
      </c>
      <c r="D55" s="395" t="s">
        <v>38</v>
      </c>
      <c r="E55" s="417">
        <v>5</v>
      </c>
      <c r="F55" s="394">
        <f>F52*E55</f>
        <v>30</v>
      </c>
      <c r="G55" s="396"/>
      <c r="H55" s="420"/>
      <c r="I55" s="393"/>
      <c r="J55" s="418">
        <f>F55*I55</f>
        <v>0</v>
      </c>
      <c r="K55" s="419"/>
      <c r="L55" s="420"/>
      <c r="M55" s="393">
        <f>J55</f>
        <v>0</v>
      </c>
    </row>
    <row r="56" spans="1:13" s="414" customFormat="1" ht="16.5">
      <c r="A56" s="391"/>
      <c r="B56" s="395"/>
      <c r="C56" s="391" t="s">
        <v>111</v>
      </c>
      <c r="D56" s="395" t="s">
        <v>72</v>
      </c>
      <c r="E56" s="417">
        <v>1.02</v>
      </c>
      <c r="F56" s="394">
        <f>F52*E56</f>
        <v>6.12</v>
      </c>
      <c r="G56" s="393"/>
      <c r="H56" s="418"/>
      <c r="I56" s="393"/>
      <c r="J56" s="418">
        <f>F56*I56</f>
        <v>0</v>
      </c>
      <c r="K56" s="419"/>
      <c r="L56" s="420"/>
      <c r="M56" s="393">
        <f>J56</f>
        <v>0</v>
      </c>
    </row>
    <row r="57" spans="1:13" s="414" customFormat="1" ht="16.5">
      <c r="A57" s="398"/>
      <c r="B57" s="399"/>
      <c r="C57" s="398" t="s">
        <v>71</v>
      </c>
      <c r="D57" s="399" t="s">
        <v>5</v>
      </c>
      <c r="E57" s="400">
        <v>0.0466</v>
      </c>
      <c r="F57" s="401">
        <f>F52*E57</f>
        <v>0.2796</v>
      </c>
      <c r="G57" s="422"/>
      <c r="H57" s="413"/>
      <c r="I57" s="402"/>
      <c r="J57" s="404">
        <f>F57*I57</f>
        <v>0</v>
      </c>
      <c r="K57" s="412"/>
      <c r="L57" s="413"/>
      <c r="M57" s="402">
        <f>J57</f>
        <v>0</v>
      </c>
    </row>
    <row r="58" spans="1:13" s="389" customFormat="1" ht="31.5">
      <c r="A58" s="384">
        <v>10</v>
      </c>
      <c r="B58" s="405" t="s">
        <v>133</v>
      </c>
      <c r="C58" s="384" t="s">
        <v>134</v>
      </c>
      <c r="D58" s="385" t="s">
        <v>72</v>
      </c>
      <c r="E58" s="384"/>
      <c r="F58" s="431">
        <v>4</v>
      </c>
      <c r="G58" s="407"/>
      <c r="H58" s="408"/>
      <c r="I58" s="407"/>
      <c r="J58" s="408"/>
      <c r="K58" s="407"/>
      <c r="L58" s="408"/>
      <c r="M58" s="407"/>
    </row>
    <row r="59" spans="1:13" s="395" customFormat="1" ht="15.75">
      <c r="A59" s="391"/>
      <c r="B59" s="430" t="s">
        <v>135</v>
      </c>
      <c r="C59" s="391" t="s">
        <v>136</v>
      </c>
      <c r="D59" s="391" t="s">
        <v>34</v>
      </c>
      <c r="E59" s="417">
        <f>(101*1.16)/100</f>
        <v>1.1716</v>
      </c>
      <c r="F59" s="394">
        <f>F58*E59</f>
        <v>4.6864</v>
      </c>
      <c r="G59" s="393"/>
      <c r="H59" s="418">
        <f>F59*G59</f>
        <v>0</v>
      </c>
      <c r="I59" s="419"/>
      <c r="J59" s="420"/>
      <c r="K59" s="419"/>
      <c r="L59" s="420"/>
      <c r="M59" s="393">
        <f>H59</f>
        <v>0</v>
      </c>
    </row>
    <row r="60" spans="1:13" s="395" customFormat="1" ht="15.75">
      <c r="A60" s="391"/>
      <c r="C60" s="391" t="s">
        <v>35</v>
      </c>
      <c r="D60" s="395" t="s">
        <v>5</v>
      </c>
      <c r="E60" s="417">
        <v>0.027</v>
      </c>
      <c r="F60" s="394">
        <f>F58*E60</f>
        <v>0.108</v>
      </c>
      <c r="G60" s="396"/>
      <c r="H60" s="420"/>
      <c r="I60" s="419"/>
      <c r="J60" s="420"/>
      <c r="K60" s="393"/>
      <c r="L60" s="418">
        <f>F60*K60</f>
        <v>0</v>
      </c>
      <c r="M60" s="393">
        <f>L60</f>
        <v>0</v>
      </c>
    </row>
    <row r="61" spans="1:13" s="395" customFormat="1" ht="15.75">
      <c r="A61" s="391"/>
      <c r="C61" s="391" t="s">
        <v>137</v>
      </c>
      <c r="D61" s="395" t="s">
        <v>70</v>
      </c>
      <c r="E61" s="432">
        <f>((2.12+0.26)*1.05)/100</f>
        <v>0.024990000000000002</v>
      </c>
      <c r="F61" s="394">
        <f>F58*E61</f>
        <v>0.09996000000000001</v>
      </c>
      <c r="G61" s="396"/>
      <c r="H61" s="420"/>
      <c r="I61" s="393"/>
      <c r="J61" s="418">
        <f>F61*I61</f>
        <v>0</v>
      </c>
      <c r="K61" s="419"/>
      <c r="L61" s="420"/>
      <c r="M61" s="393">
        <f>J61</f>
        <v>0</v>
      </c>
    </row>
    <row r="62" spans="1:13" s="414" customFormat="1" ht="16.5">
      <c r="A62" s="433"/>
      <c r="B62" s="425" t="s">
        <v>138</v>
      </c>
      <c r="C62" s="391" t="s">
        <v>139</v>
      </c>
      <c r="D62" s="425" t="s">
        <v>112</v>
      </c>
      <c r="E62" s="391">
        <f>(4.1*1.15)/100</f>
        <v>0.04714999999999999</v>
      </c>
      <c r="F62" s="394">
        <f>F58*E62</f>
        <v>0.18859999999999996</v>
      </c>
      <c r="G62" s="396"/>
      <c r="H62" s="420"/>
      <c r="I62" s="419"/>
      <c r="J62" s="420"/>
      <c r="K62" s="393"/>
      <c r="L62" s="418">
        <f>F62*K62</f>
        <v>0</v>
      </c>
      <c r="M62" s="393">
        <f>L62</f>
        <v>0</v>
      </c>
    </row>
    <row r="63" spans="1:13" s="395" customFormat="1" ht="15.75">
      <c r="A63" s="398"/>
      <c r="B63" s="399"/>
      <c r="C63" s="398" t="s">
        <v>71</v>
      </c>
      <c r="D63" s="399" t="s">
        <v>5</v>
      </c>
      <c r="E63" s="411">
        <v>0.003</v>
      </c>
      <c r="F63" s="401">
        <f>F58*E63</f>
        <v>0.012</v>
      </c>
      <c r="G63" s="422"/>
      <c r="H63" s="413"/>
      <c r="I63" s="402"/>
      <c r="J63" s="404">
        <f>F63*I63</f>
        <v>0</v>
      </c>
      <c r="K63" s="412"/>
      <c r="L63" s="413"/>
      <c r="M63" s="402">
        <f>J63</f>
        <v>0</v>
      </c>
    </row>
    <row r="64" spans="1:13" s="435" customFormat="1" ht="31.5">
      <c r="A64" s="384">
        <v>11</v>
      </c>
      <c r="B64" s="384" t="s">
        <v>92</v>
      </c>
      <c r="C64" s="384" t="s">
        <v>177</v>
      </c>
      <c r="D64" s="385" t="s">
        <v>72</v>
      </c>
      <c r="E64" s="384"/>
      <c r="F64" s="431">
        <v>300</v>
      </c>
      <c r="G64" s="407"/>
      <c r="H64" s="408"/>
      <c r="I64" s="407"/>
      <c r="J64" s="408"/>
      <c r="K64" s="407"/>
      <c r="L64" s="408"/>
      <c r="M64" s="434"/>
    </row>
    <row r="65" spans="1:13" s="436" customFormat="1" ht="16.5">
      <c r="A65" s="391"/>
      <c r="C65" s="391" t="s">
        <v>82</v>
      </c>
      <c r="D65" s="391" t="s">
        <v>34</v>
      </c>
      <c r="E65" s="417">
        <v>0.658</v>
      </c>
      <c r="F65" s="437">
        <f>F64*E65</f>
        <v>197.4</v>
      </c>
      <c r="G65" s="393"/>
      <c r="H65" s="418">
        <f>F65*G65</f>
        <v>0</v>
      </c>
      <c r="I65" s="396"/>
      <c r="J65" s="397"/>
      <c r="K65" s="396"/>
      <c r="L65" s="397"/>
      <c r="M65" s="393">
        <f>H65</f>
        <v>0</v>
      </c>
    </row>
    <row r="66" spans="1:13" s="436" customFormat="1" ht="16.5">
      <c r="A66" s="391"/>
      <c r="B66" s="395"/>
      <c r="C66" s="391" t="s">
        <v>35</v>
      </c>
      <c r="D66" s="395" t="s">
        <v>5</v>
      </c>
      <c r="E66" s="417">
        <v>0.01</v>
      </c>
      <c r="F66" s="437">
        <f>F64*E66</f>
        <v>3</v>
      </c>
      <c r="G66" s="396"/>
      <c r="H66" s="397"/>
      <c r="I66" s="396"/>
      <c r="J66" s="397"/>
      <c r="K66" s="393"/>
      <c r="L66" s="395">
        <f>F66*K66</f>
        <v>0</v>
      </c>
      <c r="M66" s="393">
        <f>L66</f>
        <v>0</v>
      </c>
    </row>
    <row r="67" spans="1:13" s="436" customFormat="1" ht="16.5">
      <c r="A67" s="391"/>
      <c r="B67" s="425"/>
      <c r="C67" s="391" t="s">
        <v>93</v>
      </c>
      <c r="D67" s="425" t="s">
        <v>38</v>
      </c>
      <c r="E67" s="393">
        <v>0.63</v>
      </c>
      <c r="F67" s="437">
        <f>F64*E67</f>
        <v>189</v>
      </c>
      <c r="G67" s="396"/>
      <c r="H67" s="397"/>
      <c r="I67" s="393"/>
      <c r="J67" s="418">
        <f>F67*I67</f>
        <v>0</v>
      </c>
      <c r="K67" s="396"/>
      <c r="L67" s="397"/>
      <c r="M67" s="393">
        <f>J67</f>
        <v>0</v>
      </c>
    </row>
    <row r="68" spans="1:13" s="436" customFormat="1" ht="16.5">
      <c r="A68" s="391"/>
      <c r="B68" s="395"/>
      <c r="C68" s="391" t="s">
        <v>125</v>
      </c>
      <c r="D68" s="395" t="s">
        <v>38</v>
      </c>
      <c r="E68" s="417">
        <v>0.79</v>
      </c>
      <c r="F68" s="437">
        <f>F64*E68</f>
        <v>237</v>
      </c>
      <c r="G68" s="396"/>
      <c r="H68" s="397"/>
      <c r="I68" s="393"/>
      <c r="J68" s="418">
        <f>F68*I68</f>
        <v>0</v>
      </c>
      <c r="K68" s="396"/>
      <c r="L68" s="397"/>
      <c r="M68" s="393">
        <f>J68</f>
        <v>0</v>
      </c>
    </row>
    <row r="69" spans="1:13" s="436" customFormat="1" ht="16.5">
      <c r="A69" s="398"/>
      <c r="B69" s="399"/>
      <c r="C69" s="398" t="s">
        <v>71</v>
      </c>
      <c r="D69" s="399" t="s">
        <v>5</v>
      </c>
      <c r="E69" s="411">
        <v>0.016</v>
      </c>
      <c r="F69" s="404">
        <f>F64*E69</f>
        <v>4.8</v>
      </c>
      <c r="G69" s="422"/>
      <c r="H69" s="438"/>
      <c r="I69" s="402"/>
      <c r="J69" s="404">
        <f>F69*I69</f>
        <v>0</v>
      </c>
      <c r="K69" s="422"/>
      <c r="L69" s="438"/>
      <c r="M69" s="402">
        <f>J69</f>
        <v>0</v>
      </c>
    </row>
    <row r="70" spans="1:13" s="390" customFormat="1" ht="30.75" customHeight="1">
      <c r="A70" s="384">
        <v>12</v>
      </c>
      <c r="B70" s="385" t="s">
        <v>178</v>
      </c>
      <c r="C70" s="384" t="s">
        <v>179</v>
      </c>
      <c r="D70" s="385" t="s">
        <v>72</v>
      </c>
      <c r="E70" s="384"/>
      <c r="F70" s="385">
        <v>130</v>
      </c>
      <c r="G70" s="407"/>
      <c r="H70" s="408"/>
      <c r="I70" s="388"/>
      <c r="J70" s="389"/>
      <c r="K70" s="407"/>
      <c r="L70" s="408"/>
      <c r="M70" s="439"/>
    </row>
    <row r="71" spans="1:13" s="392" customFormat="1" ht="15.75">
      <c r="A71" s="391"/>
      <c r="B71" s="391"/>
      <c r="C71" s="391" t="s">
        <v>82</v>
      </c>
      <c r="D71" s="391">
        <v>1.024</v>
      </c>
      <c r="E71" s="391">
        <v>1.024</v>
      </c>
      <c r="F71" s="437">
        <f>F70*E71</f>
        <v>133.12</v>
      </c>
      <c r="G71" s="393"/>
      <c r="H71" s="418">
        <f>F71*G71</f>
        <v>0</v>
      </c>
      <c r="I71" s="419"/>
      <c r="J71" s="420"/>
      <c r="K71" s="419"/>
      <c r="L71" s="420"/>
      <c r="M71" s="393">
        <f>H71</f>
        <v>0</v>
      </c>
    </row>
    <row r="72" spans="1:13" s="392" customFormat="1" ht="15.75">
      <c r="A72" s="391"/>
      <c r="B72" s="395"/>
      <c r="C72" s="391" t="s">
        <v>35</v>
      </c>
      <c r="D72" s="395">
        <v>0.0039</v>
      </c>
      <c r="E72" s="433">
        <v>0.0039</v>
      </c>
      <c r="F72" s="437">
        <f>F70*E72</f>
        <v>0.507</v>
      </c>
      <c r="G72" s="396"/>
      <c r="H72" s="420"/>
      <c r="I72" s="419"/>
      <c r="J72" s="420"/>
      <c r="K72" s="393"/>
      <c r="L72" s="418">
        <f>F72*K72</f>
        <v>0</v>
      </c>
      <c r="M72" s="393">
        <f>L72</f>
        <v>0</v>
      </c>
    </row>
    <row r="73" spans="1:13" s="392" customFormat="1" ht="15.75">
      <c r="A73" s="398"/>
      <c r="B73" s="399"/>
      <c r="C73" s="398" t="s">
        <v>180</v>
      </c>
      <c r="D73" s="399" t="s">
        <v>72</v>
      </c>
      <c r="E73" s="402">
        <v>1.01</v>
      </c>
      <c r="F73" s="404">
        <f>F70*E73</f>
        <v>131.3</v>
      </c>
      <c r="G73" s="422"/>
      <c r="H73" s="413"/>
      <c r="I73" s="402"/>
      <c r="J73" s="404">
        <f>F73*I73</f>
        <v>0</v>
      </c>
      <c r="K73" s="412"/>
      <c r="L73" s="413"/>
      <c r="M73" s="402">
        <f>J73</f>
        <v>0</v>
      </c>
    </row>
    <row r="74" spans="1:13" s="441" customFormat="1" ht="31.5">
      <c r="A74" s="384">
        <v>13</v>
      </c>
      <c r="B74" s="389" t="s">
        <v>181</v>
      </c>
      <c r="C74" s="384" t="s">
        <v>184</v>
      </c>
      <c r="D74" s="440" t="s">
        <v>182</v>
      </c>
      <c r="E74" s="386"/>
      <c r="F74" s="387">
        <v>0.16</v>
      </c>
      <c r="G74" s="407"/>
      <c r="H74" s="408"/>
      <c r="I74" s="407"/>
      <c r="J74" s="408"/>
      <c r="K74" s="388"/>
      <c r="L74" s="389"/>
      <c r="M74" s="384"/>
    </row>
    <row r="75" spans="1:13" s="442" customFormat="1" ht="15.75">
      <c r="A75" s="391"/>
      <c r="B75" s="391"/>
      <c r="C75" s="391" t="s">
        <v>33</v>
      </c>
      <c r="D75" s="391" t="s">
        <v>34</v>
      </c>
      <c r="E75" s="393">
        <v>13.9</v>
      </c>
      <c r="F75" s="394">
        <f>F74*E75</f>
        <v>2.224</v>
      </c>
      <c r="G75" s="393"/>
      <c r="H75" s="418">
        <f>F75*G75</f>
        <v>0</v>
      </c>
      <c r="I75" s="419"/>
      <c r="J75" s="420"/>
      <c r="K75" s="419"/>
      <c r="L75" s="420"/>
      <c r="M75" s="393">
        <f>H75</f>
        <v>0</v>
      </c>
    </row>
    <row r="76" spans="1:13" s="395" customFormat="1" ht="15.75">
      <c r="A76" s="391"/>
      <c r="C76" s="391" t="s">
        <v>185</v>
      </c>
      <c r="D76" s="395" t="s">
        <v>72</v>
      </c>
      <c r="E76" s="393">
        <v>103</v>
      </c>
      <c r="F76" s="394">
        <f>F74*E76</f>
        <v>16.48</v>
      </c>
      <c r="G76" s="396"/>
      <c r="H76" s="420"/>
      <c r="I76" s="393"/>
      <c r="J76" s="418">
        <f>F76*I76</f>
        <v>0</v>
      </c>
      <c r="K76" s="419"/>
      <c r="L76" s="420"/>
      <c r="M76" s="393">
        <f>J76</f>
        <v>0</v>
      </c>
    </row>
    <row r="77" spans="1:13" s="442" customFormat="1" ht="15.75">
      <c r="A77" s="398"/>
      <c r="B77" s="399"/>
      <c r="C77" s="398" t="s">
        <v>183</v>
      </c>
      <c r="D77" s="399" t="s">
        <v>38</v>
      </c>
      <c r="E77" s="402">
        <v>5</v>
      </c>
      <c r="F77" s="401">
        <f>F74*E77</f>
        <v>0.8</v>
      </c>
      <c r="G77" s="422"/>
      <c r="H77" s="413"/>
      <c r="I77" s="402"/>
      <c r="J77" s="404">
        <f>F77*I77</f>
        <v>0</v>
      </c>
      <c r="K77" s="412"/>
      <c r="L77" s="413"/>
      <c r="M77" s="402">
        <f>J77</f>
        <v>0</v>
      </c>
    </row>
    <row r="78" spans="1:13" s="390" customFormat="1" ht="47.25">
      <c r="A78" s="384">
        <v>14</v>
      </c>
      <c r="B78" s="384" t="s">
        <v>186</v>
      </c>
      <c r="C78" s="384" t="s">
        <v>266</v>
      </c>
      <c r="D78" s="385" t="s">
        <v>72</v>
      </c>
      <c r="E78" s="386"/>
      <c r="F78" s="387">
        <f>(0.8*2)</f>
        <v>1.6</v>
      </c>
      <c r="G78" s="388"/>
      <c r="H78" s="423"/>
      <c r="I78" s="434"/>
      <c r="J78" s="443"/>
      <c r="K78" s="434"/>
      <c r="L78" s="443"/>
      <c r="M78" s="388"/>
    </row>
    <row r="79" spans="1:13" s="392" customFormat="1" ht="15.75">
      <c r="A79" s="391"/>
      <c r="C79" s="391" t="s">
        <v>33</v>
      </c>
      <c r="D79" s="391" t="s">
        <v>34</v>
      </c>
      <c r="E79" s="417">
        <v>0.887</v>
      </c>
      <c r="F79" s="437">
        <f>F78*E79</f>
        <v>1.4192</v>
      </c>
      <c r="G79" s="393"/>
      <c r="H79" s="418">
        <f>F79*G79</f>
        <v>0</v>
      </c>
      <c r="I79" s="419"/>
      <c r="J79" s="420"/>
      <c r="K79" s="419"/>
      <c r="L79" s="420"/>
      <c r="M79" s="393">
        <f>H79</f>
        <v>0</v>
      </c>
    </row>
    <row r="80" spans="1:13" s="392" customFormat="1" ht="15.75">
      <c r="A80" s="398"/>
      <c r="B80" s="399"/>
      <c r="C80" s="398" t="s">
        <v>35</v>
      </c>
      <c r="D80" s="399" t="s">
        <v>5</v>
      </c>
      <c r="E80" s="400">
        <v>0.0984</v>
      </c>
      <c r="F80" s="404">
        <f>F78*E80</f>
        <v>0.15744000000000002</v>
      </c>
      <c r="G80" s="402"/>
      <c r="H80" s="402"/>
      <c r="I80" s="402"/>
      <c r="J80" s="404"/>
      <c r="K80" s="402"/>
      <c r="L80" s="404">
        <f>F80*K80</f>
        <v>0</v>
      </c>
      <c r="M80" s="402">
        <f>L80</f>
        <v>0</v>
      </c>
    </row>
    <row r="81" spans="1:13" s="385" customFormat="1" ht="31.5">
      <c r="A81" s="384">
        <v>15</v>
      </c>
      <c r="B81" s="384" t="s">
        <v>187</v>
      </c>
      <c r="C81" s="384" t="s">
        <v>267</v>
      </c>
      <c r="D81" s="389" t="s">
        <v>72</v>
      </c>
      <c r="E81" s="386"/>
      <c r="F81" s="406">
        <f>F78</f>
        <v>1.6</v>
      </c>
      <c r="G81" s="407"/>
      <c r="H81" s="408"/>
      <c r="I81" s="407"/>
      <c r="J81" s="408"/>
      <c r="K81" s="388"/>
      <c r="L81" s="389"/>
      <c r="M81" s="388"/>
    </row>
    <row r="82" spans="1:13" s="425" customFormat="1" ht="15.75">
      <c r="A82" s="391"/>
      <c r="C82" s="391" t="s">
        <v>33</v>
      </c>
      <c r="D82" s="391" t="s">
        <v>34</v>
      </c>
      <c r="E82" s="417">
        <v>0.914</v>
      </c>
      <c r="F82" s="394">
        <f>F81*E82</f>
        <v>1.4624000000000001</v>
      </c>
      <c r="G82" s="393"/>
      <c r="H82" s="418">
        <f>F82*G82</f>
        <v>0</v>
      </c>
      <c r="I82" s="419"/>
      <c r="J82" s="420"/>
      <c r="K82" s="419"/>
      <c r="L82" s="420"/>
      <c r="M82" s="444">
        <f>H82</f>
        <v>0</v>
      </c>
    </row>
    <row r="83" spans="1:13" s="425" customFormat="1" ht="15.75">
      <c r="A83" s="391"/>
      <c r="B83" s="395"/>
      <c r="C83" s="391" t="s">
        <v>35</v>
      </c>
      <c r="D83" s="395" t="s">
        <v>5</v>
      </c>
      <c r="E83" s="417">
        <v>0.353</v>
      </c>
      <c r="F83" s="394">
        <f>F81*E83</f>
        <v>0.5648</v>
      </c>
      <c r="G83" s="396"/>
      <c r="H83" s="420"/>
      <c r="I83" s="419"/>
      <c r="J83" s="420"/>
      <c r="K83" s="393"/>
      <c r="L83" s="418">
        <f>F83*K83</f>
        <v>0</v>
      </c>
      <c r="M83" s="393">
        <f>L83</f>
        <v>0</v>
      </c>
    </row>
    <row r="84" spans="1:13" s="425" customFormat="1" ht="15.75">
      <c r="A84" s="391"/>
      <c r="B84" s="395"/>
      <c r="C84" s="391" t="s">
        <v>188</v>
      </c>
      <c r="D84" s="395" t="s">
        <v>72</v>
      </c>
      <c r="E84" s="417">
        <v>1</v>
      </c>
      <c r="F84" s="394">
        <f>F81*E84</f>
        <v>1.6</v>
      </c>
      <c r="G84" s="396"/>
      <c r="H84" s="420"/>
      <c r="I84" s="393"/>
      <c r="J84" s="418">
        <f>F84*I84</f>
        <v>0</v>
      </c>
      <c r="K84" s="419"/>
      <c r="L84" s="420"/>
      <c r="M84" s="393">
        <f>J84</f>
        <v>0</v>
      </c>
    </row>
    <row r="85" spans="1:13" s="425" customFormat="1" ht="15.75">
      <c r="A85" s="398"/>
      <c r="B85" s="399"/>
      <c r="C85" s="398" t="s">
        <v>71</v>
      </c>
      <c r="D85" s="399" t="s">
        <v>5</v>
      </c>
      <c r="E85" s="411">
        <v>0.276</v>
      </c>
      <c r="F85" s="401">
        <f>F81*E85</f>
        <v>0.44160000000000005</v>
      </c>
      <c r="G85" s="422"/>
      <c r="H85" s="413"/>
      <c r="I85" s="402"/>
      <c r="J85" s="404">
        <f>F85*I85</f>
        <v>0</v>
      </c>
      <c r="K85" s="412"/>
      <c r="L85" s="413"/>
      <c r="M85" s="402">
        <f>J85</f>
        <v>0</v>
      </c>
    </row>
    <row r="86" spans="1:13" s="385" customFormat="1" ht="31.5">
      <c r="A86" s="384">
        <v>16</v>
      </c>
      <c r="B86" s="384" t="s">
        <v>187</v>
      </c>
      <c r="C86" s="384" t="s">
        <v>278</v>
      </c>
      <c r="D86" s="389" t="s">
        <v>72</v>
      </c>
      <c r="E86" s="386"/>
      <c r="F86" s="406">
        <f>1*2.2</f>
        <v>2.2</v>
      </c>
      <c r="G86" s="407"/>
      <c r="H86" s="408"/>
      <c r="I86" s="407"/>
      <c r="J86" s="408"/>
      <c r="K86" s="388"/>
      <c r="L86" s="389"/>
      <c r="M86" s="388"/>
    </row>
    <row r="87" spans="1:13" s="425" customFormat="1" ht="15.75">
      <c r="A87" s="391"/>
      <c r="C87" s="391" t="s">
        <v>33</v>
      </c>
      <c r="D87" s="391" t="s">
        <v>34</v>
      </c>
      <c r="E87" s="417">
        <v>0.914</v>
      </c>
      <c r="F87" s="394">
        <f>F86*E87</f>
        <v>2.0108</v>
      </c>
      <c r="G87" s="393"/>
      <c r="H87" s="418">
        <f>F87*G87</f>
        <v>0</v>
      </c>
      <c r="I87" s="419"/>
      <c r="J87" s="420"/>
      <c r="K87" s="419"/>
      <c r="L87" s="420"/>
      <c r="M87" s="444">
        <f>H87</f>
        <v>0</v>
      </c>
    </row>
    <row r="88" spans="1:13" s="425" customFormat="1" ht="15.75">
      <c r="A88" s="391"/>
      <c r="B88" s="395"/>
      <c r="C88" s="391" t="s">
        <v>35</v>
      </c>
      <c r="D88" s="395" t="s">
        <v>5</v>
      </c>
      <c r="E88" s="417">
        <v>0.353</v>
      </c>
      <c r="F88" s="394">
        <f>F86*E88</f>
        <v>0.7766000000000001</v>
      </c>
      <c r="G88" s="396"/>
      <c r="H88" s="420"/>
      <c r="I88" s="419"/>
      <c r="J88" s="420"/>
      <c r="K88" s="393"/>
      <c r="L88" s="418">
        <f>F88*K88</f>
        <v>0</v>
      </c>
      <c r="M88" s="393">
        <f>L88</f>
        <v>0</v>
      </c>
    </row>
    <row r="89" spans="1:13" s="425" customFormat="1" ht="15.75">
      <c r="A89" s="391"/>
      <c r="B89" s="395"/>
      <c r="C89" s="391" t="s">
        <v>188</v>
      </c>
      <c r="D89" s="395" t="s">
        <v>72</v>
      </c>
      <c r="E89" s="417">
        <v>1</v>
      </c>
      <c r="F89" s="394">
        <f>F86*E89</f>
        <v>2.2</v>
      </c>
      <c r="G89" s="396"/>
      <c r="H89" s="420"/>
      <c r="I89" s="393"/>
      <c r="J89" s="418">
        <f>F89*I89</f>
        <v>0</v>
      </c>
      <c r="K89" s="419"/>
      <c r="L89" s="420"/>
      <c r="M89" s="393">
        <f>J89</f>
        <v>0</v>
      </c>
    </row>
    <row r="90" spans="1:13" s="425" customFormat="1" ht="15.75">
      <c r="A90" s="398"/>
      <c r="B90" s="399"/>
      <c r="C90" s="398" t="s">
        <v>71</v>
      </c>
      <c r="D90" s="399" t="s">
        <v>5</v>
      </c>
      <c r="E90" s="411">
        <v>0.276</v>
      </c>
      <c r="F90" s="401">
        <f>F86*E90</f>
        <v>0.6072000000000001</v>
      </c>
      <c r="G90" s="422"/>
      <c r="H90" s="413"/>
      <c r="I90" s="402"/>
      <c r="J90" s="404">
        <f>F90*I90</f>
        <v>0</v>
      </c>
      <c r="K90" s="412"/>
      <c r="L90" s="413"/>
      <c r="M90" s="402">
        <f>J90</f>
        <v>0</v>
      </c>
    </row>
    <row r="91" spans="1:13" s="441" customFormat="1" ht="31.5">
      <c r="A91" s="384">
        <v>17</v>
      </c>
      <c r="B91" s="445" t="s">
        <v>191</v>
      </c>
      <c r="C91" s="384" t="s">
        <v>171</v>
      </c>
      <c r="D91" s="389" t="s">
        <v>189</v>
      </c>
      <c r="E91" s="386"/>
      <c r="F91" s="423">
        <v>15</v>
      </c>
      <c r="G91" s="407"/>
      <c r="H91" s="408"/>
      <c r="I91" s="407"/>
      <c r="J91" s="408"/>
      <c r="K91" s="388"/>
      <c r="L91" s="389"/>
      <c r="M91" s="384"/>
    </row>
    <row r="92" spans="1:13" s="395" customFormat="1" ht="15.75">
      <c r="A92" s="391"/>
      <c r="C92" s="391" t="s">
        <v>82</v>
      </c>
      <c r="D92" s="391" t="s">
        <v>34</v>
      </c>
      <c r="E92" s="417">
        <f>0.741</f>
        <v>0.741</v>
      </c>
      <c r="F92" s="394">
        <f>F91*E92</f>
        <v>11.115</v>
      </c>
      <c r="G92" s="393"/>
      <c r="H92" s="418">
        <f>F92*G92</f>
        <v>0</v>
      </c>
      <c r="I92" s="419"/>
      <c r="J92" s="420"/>
      <c r="K92" s="419"/>
      <c r="L92" s="420"/>
      <c r="M92" s="393">
        <f>H92</f>
        <v>0</v>
      </c>
    </row>
    <row r="93" spans="1:13" s="442" customFormat="1" ht="15.75">
      <c r="A93" s="391"/>
      <c r="C93" s="391" t="s">
        <v>35</v>
      </c>
      <c r="D93" s="395" t="s">
        <v>5</v>
      </c>
      <c r="E93" s="417">
        <v>0.001</v>
      </c>
      <c r="F93" s="394">
        <f>F91*E93</f>
        <v>0.015</v>
      </c>
      <c r="G93" s="396"/>
      <c r="H93" s="420"/>
      <c r="I93" s="393"/>
      <c r="J93" s="418"/>
      <c r="K93" s="393"/>
      <c r="L93" s="418">
        <f>F93*K93</f>
        <v>0</v>
      </c>
      <c r="M93" s="393">
        <f>L93</f>
        <v>0</v>
      </c>
    </row>
    <row r="94" spans="1:13" s="442" customFormat="1" ht="15.75">
      <c r="A94" s="391"/>
      <c r="B94" s="395"/>
      <c r="C94" s="391" t="s">
        <v>192</v>
      </c>
      <c r="D94" s="395" t="s">
        <v>190</v>
      </c>
      <c r="E94" s="417">
        <f>0.246+0.009</f>
        <v>0.255</v>
      </c>
      <c r="F94" s="394">
        <f>F91*E94</f>
        <v>3.825</v>
      </c>
      <c r="G94" s="396"/>
      <c r="H94" s="420"/>
      <c r="I94" s="393"/>
      <c r="J94" s="418">
        <f>F94*I94</f>
        <v>0</v>
      </c>
      <c r="K94" s="419"/>
      <c r="L94" s="420"/>
      <c r="M94" s="393">
        <f>J94</f>
        <v>0</v>
      </c>
    </row>
    <row r="95" spans="1:13" s="442" customFormat="1" ht="15.75">
      <c r="A95" s="398"/>
      <c r="B95" s="399"/>
      <c r="C95" s="398" t="s">
        <v>71</v>
      </c>
      <c r="D95" s="399" t="s">
        <v>5</v>
      </c>
      <c r="E95" s="411">
        <v>0.017</v>
      </c>
      <c r="F95" s="401">
        <f>F91*E95</f>
        <v>0.255</v>
      </c>
      <c r="G95" s="422"/>
      <c r="H95" s="413"/>
      <c r="I95" s="402"/>
      <c r="J95" s="404">
        <f>F95*I95</f>
        <v>0</v>
      </c>
      <c r="K95" s="412"/>
      <c r="L95" s="413"/>
      <c r="M95" s="402">
        <f>J95</f>
        <v>0</v>
      </c>
    </row>
    <row r="96" spans="1:13" s="409" customFormat="1" ht="47.25">
      <c r="A96" s="384">
        <v>18</v>
      </c>
      <c r="B96" s="405" t="s">
        <v>284</v>
      </c>
      <c r="C96" s="384" t="s">
        <v>287</v>
      </c>
      <c r="D96" s="389" t="s">
        <v>72</v>
      </c>
      <c r="E96" s="386"/>
      <c r="F96" s="406">
        <f>0.85*2.5*2</f>
        <v>4.25</v>
      </c>
      <c r="G96" s="407"/>
      <c r="H96" s="408"/>
      <c r="I96" s="407"/>
      <c r="J96" s="408"/>
      <c r="K96" s="407"/>
      <c r="L96" s="408"/>
      <c r="M96" s="407"/>
    </row>
    <row r="97" spans="1:13" s="414" customFormat="1" ht="16.5">
      <c r="A97" s="398"/>
      <c r="B97" s="410"/>
      <c r="C97" s="398" t="s">
        <v>286</v>
      </c>
      <c r="D97" s="398" t="s">
        <v>34</v>
      </c>
      <c r="E97" s="411">
        <f>0.6*2.72</f>
        <v>1.6320000000000001</v>
      </c>
      <c r="F97" s="401">
        <f>F96*E97</f>
        <v>6.936000000000001</v>
      </c>
      <c r="G97" s="402"/>
      <c r="H97" s="404">
        <f>F97*G97</f>
        <v>0</v>
      </c>
      <c r="I97" s="412"/>
      <c r="J97" s="413"/>
      <c r="K97" s="412"/>
      <c r="L97" s="413"/>
      <c r="M97" s="402">
        <f>H97</f>
        <v>0</v>
      </c>
    </row>
    <row r="98" spans="1:13" s="409" customFormat="1" ht="47.25">
      <c r="A98" s="384">
        <v>19</v>
      </c>
      <c r="B98" s="384" t="s">
        <v>288</v>
      </c>
      <c r="C98" s="384" t="s">
        <v>290</v>
      </c>
      <c r="D98" s="389" t="s">
        <v>72</v>
      </c>
      <c r="E98" s="386"/>
      <c r="F98" s="406">
        <f>F96</f>
        <v>4.25</v>
      </c>
      <c r="G98" s="407"/>
      <c r="H98" s="408"/>
      <c r="I98" s="407"/>
      <c r="J98" s="408"/>
      <c r="K98" s="407"/>
      <c r="L98" s="408"/>
      <c r="M98" s="407"/>
    </row>
    <row r="99" spans="1:13" s="414" customFormat="1" ht="16.5">
      <c r="A99" s="391"/>
      <c r="C99" s="391" t="s">
        <v>33</v>
      </c>
      <c r="D99" s="391" t="s">
        <v>34</v>
      </c>
      <c r="E99" s="417">
        <v>2.72</v>
      </c>
      <c r="F99" s="394">
        <f>F98*E99</f>
        <v>11.56</v>
      </c>
      <c r="G99" s="393"/>
      <c r="H99" s="395">
        <f>F99*G99</f>
        <v>0</v>
      </c>
      <c r="I99" s="396"/>
      <c r="J99" s="420"/>
      <c r="K99" s="419"/>
      <c r="L99" s="420"/>
      <c r="M99" s="393">
        <f>H99</f>
        <v>0</v>
      </c>
    </row>
    <row r="100" spans="1:13" s="414" customFormat="1" ht="16.5">
      <c r="A100" s="398"/>
      <c r="B100" s="446"/>
      <c r="C100" s="398" t="s">
        <v>289</v>
      </c>
      <c r="D100" s="399" t="s">
        <v>72</v>
      </c>
      <c r="E100" s="411">
        <v>1</v>
      </c>
      <c r="F100" s="401">
        <f>F98*E100</f>
        <v>4.25</v>
      </c>
      <c r="G100" s="422"/>
      <c r="H100" s="438"/>
      <c r="I100" s="402"/>
      <c r="J100" s="404">
        <f>F100*I100</f>
        <v>0</v>
      </c>
      <c r="K100" s="412"/>
      <c r="L100" s="413"/>
      <c r="M100" s="402">
        <f>J100</f>
        <v>0</v>
      </c>
    </row>
    <row r="101" spans="1:13" s="414" customFormat="1" ht="16.5">
      <c r="A101" s="398">
        <v>20</v>
      </c>
      <c r="B101" s="446"/>
      <c r="C101" s="398" t="s">
        <v>291</v>
      </c>
      <c r="D101" s="399" t="s">
        <v>37</v>
      </c>
      <c r="E101" s="411"/>
      <c r="F101" s="401">
        <v>1</v>
      </c>
      <c r="G101" s="422"/>
      <c r="H101" s="438"/>
      <c r="I101" s="402"/>
      <c r="J101" s="404">
        <f>F101*I101</f>
        <v>0</v>
      </c>
      <c r="K101" s="412"/>
      <c r="L101" s="413"/>
      <c r="M101" s="402">
        <f>J101</f>
        <v>0</v>
      </c>
    </row>
    <row r="102" spans="1:13" s="409" customFormat="1" ht="31.5">
      <c r="A102" s="384">
        <v>21</v>
      </c>
      <c r="B102" s="384" t="s">
        <v>272</v>
      </c>
      <c r="C102" s="384" t="s">
        <v>276</v>
      </c>
      <c r="D102" s="389" t="s">
        <v>72</v>
      </c>
      <c r="E102" s="386"/>
      <c r="F102" s="406">
        <f>(1.5*1.6)*2</f>
        <v>4.800000000000001</v>
      </c>
      <c r="G102" s="407"/>
      <c r="H102" s="408"/>
      <c r="I102" s="407"/>
      <c r="J102" s="408"/>
      <c r="K102" s="407"/>
      <c r="L102" s="408"/>
      <c r="M102" s="407"/>
    </row>
    <row r="103" spans="1:13" s="414" customFormat="1" ht="16.5">
      <c r="A103" s="391"/>
      <c r="C103" s="391" t="s">
        <v>33</v>
      </c>
      <c r="D103" s="391" t="s">
        <v>34</v>
      </c>
      <c r="E103" s="417">
        <v>2.72</v>
      </c>
      <c r="F103" s="394">
        <f>F102*E103</f>
        <v>13.056000000000003</v>
      </c>
      <c r="G103" s="393"/>
      <c r="H103" s="395">
        <f>F103*G103</f>
        <v>0</v>
      </c>
      <c r="I103" s="396"/>
      <c r="J103" s="397"/>
      <c r="K103" s="396"/>
      <c r="L103" s="397"/>
      <c r="M103" s="428">
        <f>H103</f>
        <v>0</v>
      </c>
    </row>
    <row r="104" spans="1:13" s="414" customFormat="1" ht="16.5">
      <c r="A104" s="398"/>
      <c r="B104" s="446"/>
      <c r="C104" s="398" t="s">
        <v>273</v>
      </c>
      <c r="D104" s="399" t="s">
        <v>72</v>
      </c>
      <c r="E104" s="411">
        <v>1</v>
      </c>
      <c r="F104" s="401">
        <f>F102*E104</f>
        <v>4.800000000000001</v>
      </c>
      <c r="G104" s="422"/>
      <c r="H104" s="438"/>
      <c r="I104" s="402"/>
      <c r="J104" s="399">
        <f>F104*I104</f>
        <v>0</v>
      </c>
      <c r="K104" s="422"/>
      <c r="L104" s="438"/>
      <c r="M104" s="403">
        <f>J104</f>
        <v>0</v>
      </c>
    </row>
    <row r="105" spans="1:13" s="409" customFormat="1" ht="31.5">
      <c r="A105" s="384">
        <v>22</v>
      </c>
      <c r="B105" s="384" t="s">
        <v>272</v>
      </c>
      <c r="C105" s="384" t="s">
        <v>274</v>
      </c>
      <c r="D105" s="389" t="s">
        <v>72</v>
      </c>
      <c r="E105" s="386"/>
      <c r="F105" s="406">
        <f>(1.55*1.4)*2</f>
        <v>4.34</v>
      </c>
      <c r="G105" s="407"/>
      <c r="H105" s="408"/>
      <c r="I105" s="407"/>
      <c r="J105" s="408"/>
      <c r="K105" s="407"/>
      <c r="L105" s="408"/>
      <c r="M105" s="407"/>
    </row>
    <row r="106" spans="1:13" s="414" customFormat="1" ht="16.5">
      <c r="A106" s="391"/>
      <c r="C106" s="391" t="s">
        <v>33</v>
      </c>
      <c r="D106" s="391" t="s">
        <v>34</v>
      </c>
      <c r="E106" s="417">
        <v>2.72</v>
      </c>
      <c r="F106" s="394">
        <f>F105*E106</f>
        <v>11.8048</v>
      </c>
      <c r="G106" s="393"/>
      <c r="H106" s="395">
        <f>F106*G106</f>
        <v>0</v>
      </c>
      <c r="I106" s="396"/>
      <c r="J106" s="397"/>
      <c r="K106" s="396"/>
      <c r="L106" s="397"/>
      <c r="M106" s="428">
        <f>H106</f>
        <v>0</v>
      </c>
    </row>
    <row r="107" spans="1:13" s="414" customFormat="1" ht="16.5">
      <c r="A107" s="398"/>
      <c r="B107" s="446"/>
      <c r="C107" s="398" t="s">
        <v>273</v>
      </c>
      <c r="D107" s="399" t="s">
        <v>72</v>
      </c>
      <c r="E107" s="411">
        <v>1</v>
      </c>
      <c r="F107" s="401">
        <f>F105*E107</f>
        <v>4.34</v>
      </c>
      <c r="G107" s="422"/>
      <c r="H107" s="438"/>
      <c r="I107" s="402"/>
      <c r="J107" s="399">
        <f>F107*I107</f>
        <v>0</v>
      </c>
      <c r="K107" s="422"/>
      <c r="L107" s="438"/>
      <c r="M107" s="403">
        <f>J107</f>
        <v>0</v>
      </c>
    </row>
    <row r="108" spans="1:13" s="409" customFormat="1" ht="31.5">
      <c r="A108" s="384">
        <v>23</v>
      </c>
      <c r="B108" s="384" t="s">
        <v>272</v>
      </c>
      <c r="C108" s="384" t="s">
        <v>275</v>
      </c>
      <c r="D108" s="389" t="s">
        <v>72</v>
      </c>
      <c r="E108" s="386"/>
      <c r="F108" s="406">
        <f>(1.5*1.6)*2</f>
        <v>4.800000000000001</v>
      </c>
      <c r="G108" s="407"/>
      <c r="H108" s="408"/>
      <c r="I108" s="407"/>
      <c r="J108" s="408"/>
      <c r="K108" s="407"/>
      <c r="L108" s="408"/>
      <c r="M108" s="407"/>
    </row>
    <row r="109" spans="1:13" s="414" customFormat="1" ht="16.5">
      <c r="A109" s="391"/>
      <c r="C109" s="391" t="s">
        <v>33</v>
      </c>
      <c r="D109" s="391" t="s">
        <v>34</v>
      </c>
      <c r="E109" s="417">
        <v>2.72</v>
      </c>
      <c r="F109" s="394">
        <f>F108*E109</f>
        <v>13.056000000000003</v>
      </c>
      <c r="G109" s="393"/>
      <c r="H109" s="395">
        <f>F109*G109</f>
        <v>0</v>
      </c>
      <c r="I109" s="396"/>
      <c r="J109" s="397"/>
      <c r="K109" s="396"/>
      <c r="L109" s="397"/>
      <c r="M109" s="428">
        <f>H109</f>
        <v>0</v>
      </c>
    </row>
    <row r="110" spans="1:13" s="414" customFormat="1" ht="16.5">
      <c r="A110" s="398"/>
      <c r="B110" s="446"/>
      <c r="C110" s="398" t="s">
        <v>273</v>
      </c>
      <c r="D110" s="399" t="s">
        <v>72</v>
      </c>
      <c r="E110" s="411">
        <v>1</v>
      </c>
      <c r="F110" s="401">
        <f>F108*E110</f>
        <v>4.800000000000001</v>
      </c>
      <c r="G110" s="422"/>
      <c r="H110" s="438"/>
      <c r="I110" s="402"/>
      <c r="J110" s="399">
        <f>F110*I110</f>
        <v>0</v>
      </c>
      <c r="K110" s="422"/>
      <c r="L110" s="438"/>
      <c r="M110" s="403">
        <f>J110</f>
        <v>0</v>
      </c>
    </row>
    <row r="111" spans="1:13" s="409" customFormat="1" ht="31.5">
      <c r="A111" s="384">
        <v>24</v>
      </c>
      <c r="B111" s="384" t="s">
        <v>292</v>
      </c>
      <c r="C111" s="384" t="s">
        <v>295</v>
      </c>
      <c r="D111" s="389" t="s">
        <v>72</v>
      </c>
      <c r="E111" s="386"/>
      <c r="F111" s="406">
        <f>1.7*1.8</f>
        <v>3.06</v>
      </c>
      <c r="G111" s="407"/>
      <c r="H111" s="408"/>
      <c r="I111" s="407"/>
      <c r="J111" s="408"/>
      <c r="K111" s="407"/>
      <c r="L111" s="408"/>
      <c r="M111" s="407"/>
    </row>
    <row r="112" spans="1:13" s="414" customFormat="1" ht="16.5">
      <c r="A112" s="391"/>
      <c r="C112" s="391" t="s">
        <v>33</v>
      </c>
      <c r="D112" s="391" t="s">
        <v>72</v>
      </c>
      <c r="E112" s="393">
        <v>1</v>
      </c>
      <c r="F112" s="394">
        <f>F111*E112</f>
        <v>3.06</v>
      </c>
      <c r="G112" s="393"/>
      <c r="H112" s="395">
        <f>F112*G112</f>
        <v>0</v>
      </c>
      <c r="I112" s="396"/>
      <c r="J112" s="420"/>
      <c r="K112" s="419"/>
      <c r="L112" s="420"/>
      <c r="M112" s="393">
        <f>H112</f>
        <v>0</v>
      </c>
    </row>
    <row r="113" spans="1:13" s="414" customFormat="1" ht="16.5">
      <c r="A113" s="398"/>
      <c r="B113" s="446"/>
      <c r="C113" s="398" t="s">
        <v>294</v>
      </c>
      <c r="D113" s="399" t="s">
        <v>72</v>
      </c>
      <c r="E113" s="402">
        <v>1</v>
      </c>
      <c r="F113" s="401">
        <f>F111*E113</f>
        <v>3.06</v>
      </c>
      <c r="G113" s="422"/>
      <c r="H113" s="438"/>
      <c r="I113" s="402"/>
      <c r="J113" s="404">
        <f>F113*I113</f>
        <v>0</v>
      </c>
      <c r="K113" s="412"/>
      <c r="L113" s="413"/>
      <c r="M113" s="402">
        <f>J113</f>
        <v>0</v>
      </c>
    </row>
    <row r="114" spans="1:13" s="409" customFormat="1" ht="31.5">
      <c r="A114" s="384">
        <v>25</v>
      </c>
      <c r="B114" s="384" t="s">
        <v>292</v>
      </c>
      <c r="C114" s="384" t="s">
        <v>293</v>
      </c>
      <c r="D114" s="389" t="s">
        <v>72</v>
      </c>
      <c r="E114" s="386"/>
      <c r="F114" s="406">
        <f>1.5*2.6</f>
        <v>3.9000000000000004</v>
      </c>
      <c r="G114" s="407"/>
      <c r="H114" s="408"/>
      <c r="I114" s="407"/>
      <c r="J114" s="408"/>
      <c r="K114" s="407"/>
      <c r="L114" s="408"/>
      <c r="M114" s="407"/>
    </row>
    <row r="115" spans="1:13" s="414" customFormat="1" ht="16.5">
      <c r="A115" s="391"/>
      <c r="C115" s="391" t="s">
        <v>33</v>
      </c>
      <c r="D115" s="391" t="s">
        <v>72</v>
      </c>
      <c r="E115" s="393">
        <v>1</v>
      </c>
      <c r="F115" s="394">
        <f>F114*E115</f>
        <v>3.9000000000000004</v>
      </c>
      <c r="G115" s="393"/>
      <c r="H115" s="395">
        <f>F115*G115</f>
        <v>0</v>
      </c>
      <c r="I115" s="396"/>
      <c r="J115" s="420"/>
      <c r="K115" s="419"/>
      <c r="L115" s="420"/>
      <c r="M115" s="393">
        <f>H115</f>
        <v>0</v>
      </c>
    </row>
    <row r="116" spans="1:13" s="414" customFormat="1" ht="16.5">
      <c r="A116" s="398"/>
      <c r="B116" s="446"/>
      <c r="C116" s="398" t="s">
        <v>294</v>
      </c>
      <c r="D116" s="399" t="s">
        <v>72</v>
      </c>
      <c r="E116" s="402">
        <v>1</v>
      </c>
      <c r="F116" s="401">
        <f>F114*E116</f>
        <v>3.9000000000000004</v>
      </c>
      <c r="G116" s="422"/>
      <c r="H116" s="438"/>
      <c r="I116" s="402"/>
      <c r="J116" s="404">
        <f>F116*I116</f>
        <v>0</v>
      </c>
      <c r="K116" s="412"/>
      <c r="L116" s="413"/>
      <c r="M116" s="402">
        <f>J116</f>
        <v>0</v>
      </c>
    </row>
    <row r="117" spans="1:13" s="389" customFormat="1" ht="31.5">
      <c r="A117" s="384">
        <v>26</v>
      </c>
      <c r="B117" s="389" t="s">
        <v>113</v>
      </c>
      <c r="C117" s="384" t="s">
        <v>193</v>
      </c>
      <c r="D117" s="389" t="s">
        <v>114</v>
      </c>
      <c r="E117" s="386"/>
      <c r="F117" s="406">
        <f>F119*1.8</f>
        <v>1.2564000000000002</v>
      </c>
      <c r="G117" s="388"/>
      <c r="H117" s="384"/>
      <c r="I117" s="384"/>
      <c r="K117" s="384"/>
      <c r="M117" s="384"/>
    </row>
    <row r="118" spans="1:13" s="395" customFormat="1" ht="15.75">
      <c r="A118" s="398"/>
      <c r="B118" s="398"/>
      <c r="C118" s="398" t="s">
        <v>33</v>
      </c>
      <c r="D118" s="398" t="s">
        <v>34</v>
      </c>
      <c r="E118" s="411">
        <v>1.85</v>
      </c>
      <c r="F118" s="401">
        <f>F117*E118</f>
        <v>2.3243400000000003</v>
      </c>
      <c r="G118" s="402"/>
      <c r="H118" s="404">
        <f>F118*G118</f>
        <v>0</v>
      </c>
      <c r="I118" s="412"/>
      <c r="J118" s="413"/>
      <c r="K118" s="412"/>
      <c r="L118" s="413"/>
      <c r="M118" s="402">
        <f>H118</f>
        <v>0</v>
      </c>
    </row>
    <row r="119" spans="1:13" s="395" customFormat="1" ht="15.75">
      <c r="A119" s="391">
        <v>27</v>
      </c>
      <c r="B119" s="395" t="s">
        <v>115</v>
      </c>
      <c r="C119" s="391" t="s">
        <v>116</v>
      </c>
      <c r="D119" s="425" t="s">
        <v>70</v>
      </c>
      <c r="E119" s="417"/>
      <c r="F119" s="418">
        <f>0.008+F41*0.02+F44*0.07+10*0.03*0.5</f>
        <v>0.6980000000000001</v>
      </c>
      <c r="G119" s="393"/>
      <c r="H119" s="391"/>
      <c r="I119" s="391"/>
      <c r="K119" s="391"/>
      <c r="M119" s="391"/>
    </row>
    <row r="120" spans="1:13" s="395" customFormat="1" ht="15.75">
      <c r="A120" s="398"/>
      <c r="B120" s="398"/>
      <c r="C120" s="398" t="s">
        <v>33</v>
      </c>
      <c r="D120" s="398" t="s">
        <v>34</v>
      </c>
      <c r="E120" s="411">
        <v>0.64</v>
      </c>
      <c r="F120" s="401">
        <f>F119*E120</f>
        <v>0.44672000000000006</v>
      </c>
      <c r="G120" s="402"/>
      <c r="H120" s="404">
        <f>F120*G120</f>
        <v>0</v>
      </c>
      <c r="I120" s="422"/>
      <c r="J120" s="438"/>
      <c r="K120" s="422"/>
      <c r="L120" s="438"/>
      <c r="M120" s="402">
        <f>H120</f>
        <v>0</v>
      </c>
    </row>
    <row r="121" spans="1:13" s="390" customFormat="1" ht="47.25">
      <c r="A121" s="447">
        <v>28</v>
      </c>
      <c r="B121" s="448" t="s">
        <v>194</v>
      </c>
      <c r="C121" s="447" t="s">
        <v>117</v>
      </c>
      <c r="D121" s="449" t="s">
        <v>114</v>
      </c>
      <c r="E121" s="450"/>
      <c r="F121" s="451">
        <f>F117</f>
        <v>1.2564000000000002</v>
      </c>
      <c r="G121" s="447"/>
      <c r="H121" s="449"/>
      <c r="I121" s="447"/>
      <c r="J121" s="449"/>
      <c r="K121" s="452"/>
      <c r="L121" s="449">
        <f>F121*K121</f>
        <v>0</v>
      </c>
      <c r="M121" s="452">
        <f>L121</f>
        <v>0</v>
      </c>
    </row>
    <row r="122" spans="1:13" s="455" customFormat="1" ht="16.5" customHeight="1">
      <c r="A122" s="453"/>
      <c r="B122" s="453"/>
      <c r="C122" s="453" t="s">
        <v>73</v>
      </c>
      <c r="D122" s="453"/>
      <c r="E122" s="453"/>
      <c r="F122" s="453"/>
      <c r="G122" s="453"/>
      <c r="H122" s="454">
        <f>SUM(H18:H121)</f>
        <v>0</v>
      </c>
      <c r="I122" s="454"/>
      <c r="J122" s="454">
        <f>SUM(J18:J121)</f>
        <v>0</v>
      </c>
      <c r="K122" s="454"/>
      <c r="L122" s="454">
        <f>SUM(L18:L121)</f>
        <v>0</v>
      </c>
      <c r="M122" s="454">
        <f>SUM(M18:M121)</f>
        <v>0</v>
      </c>
    </row>
    <row r="123" spans="1:13" s="462" customFormat="1" ht="16.5">
      <c r="A123" s="456"/>
      <c r="B123" s="456"/>
      <c r="C123" s="457" t="s">
        <v>74</v>
      </c>
      <c r="D123" s="458">
        <v>0.1</v>
      </c>
      <c r="E123" s="459"/>
      <c r="F123" s="459"/>
      <c r="G123" s="460"/>
      <c r="H123" s="461">
        <f>H122*D123</f>
        <v>0</v>
      </c>
      <c r="I123" s="461"/>
      <c r="J123" s="461">
        <f>J122*D123</f>
        <v>0</v>
      </c>
      <c r="K123" s="461"/>
      <c r="L123" s="461">
        <f>L122*D123</f>
        <v>0</v>
      </c>
      <c r="M123" s="461">
        <f>SUM(H123:L123)</f>
        <v>0</v>
      </c>
    </row>
    <row r="124" spans="1:13" s="455" customFormat="1" ht="16.5" customHeight="1">
      <c r="A124" s="453"/>
      <c r="B124" s="453"/>
      <c r="C124" s="453" t="s">
        <v>73</v>
      </c>
      <c r="D124" s="453"/>
      <c r="E124" s="453"/>
      <c r="F124" s="453"/>
      <c r="G124" s="453"/>
      <c r="H124" s="454">
        <f>H122+H123</f>
        <v>0</v>
      </c>
      <c r="I124" s="454"/>
      <c r="J124" s="454">
        <f>J122+J123</f>
        <v>0</v>
      </c>
      <c r="K124" s="454"/>
      <c r="L124" s="454">
        <f>L122+L123</f>
        <v>0</v>
      </c>
      <c r="M124" s="461">
        <f>SUM(H124:L124)</f>
        <v>0</v>
      </c>
    </row>
    <row r="125" spans="1:13" s="462" customFormat="1" ht="16.5">
      <c r="A125" s="456"/>
      <c r="B125" s="456"/>
      <c r="C125" s="457" t="s">
        <v>75</v>
      </c>
      <c r="D125" s="458">
        <v>0.08</v>
      </c>
      <c r="E125" s="459"/>
      <c r="F125" s="459"/>
      <c r="G125" s="460"/>
      <c r="H125" s="461">
        <f>H124*D125</f>
        <v>0</v>
      </c>
      <c r="I125" s="461"/>
      <c r="J125" s="461">
        <f>J124*D125</f>
        <v>0</v>
      </c>
      <c r="K125" s="461"/>
      <c r="L125" s="461">
        <f>D125*L124</f>
        <v>0</v>
      </c>
      <c r="M125" s="461">
        <f>SUM(H125:L125)</f>
        <v>0</v>
      </c>
    </row>
    <row r="126" spans="1:13" s="469" customFormat="1" ht="15.75">
      <c r="A126" s="463"/>
      <c r="B126" s="463"/>
      <c r="C126" s="464" t="s">
        <v>10</v>
      </c>
      <c r="D126" s="464"/>
      <c r="E126" s="465"/>
      <c r="F126" s="466"/>
      <c r="G126" s="467"/>
      <c r="H126" s="468">
        <f>H124+H125</f>
        <v>0</v>
      </c>
      <c r="I126" s="468"/>
      <c r="J126" s="468">
        <f>J124+J125</f>
        <v>0</v>
      </c>
      <c r="K126" s="468"/>
      <c r="L126" s="468">
        <f>L124+L125</f>
        <v>0</v>
      </c>
      <c r="M126" s="468">
        <f>M124+M125</f>
        <v>0</v>
      </c>
    </row>
    <row r="128" ht="11.25" customHeight="1"/>
    <row r="130" spans="3:8" ht="15.75" customHeight="1">
      <c r="C130" s="339" t="s">
        <v>76</v>
      </c>
      <c r="H130" s="339" t="s">
        <v>280</v>
      </c>
    </row>
    <row r="131" ht="11.25" customHeight="1"/>
    <row r="132" ht="11.25" customHeight="1"/>
    <row r="133" spans="5:13" s="455" customFormat="1" ht="15.75">
      <c r="E133" s="470"/>
      <c r="F133" s="470"/>
      <c r="G133" s="471"/>
      <c r="H133" s="472"/>
      <c r="I133" s="472"/>
      <c r="J133" s="472"/>
      <c r="K133" s="472"/>
      <c r="L133" s="472"/>
      <c r="M133" s="472"/>
    </row>
    <row r="134" spans="2:13" s="455" customFormat="1" ht="15.75">
      <c r="B134" s="473"/>
      <c r="E134" s="470"/>
      <c r="F134" s="470"/>
      <c r="G134" s="471"/>
      <c r="I134" s="472"/>
      <c r="K134" s="472"/>
      <c r="M134" s="474"/>
    </row>
    <row r="135" spans="5:13" s="455" customFormat="1" ht="15.75">
      <c r="E135" s="470"/>
      <c r="F135" s="470"/>
      <c r="G135" s="471"/>
      <c r="H135" s="472"/>
      <c r="I135" s="472"/>
      <c r="J135" s="472"/>
      <c r="K135" s="472"/>
      <c r="L135" s="472"/>
      <c r="M135" s="472"/>
    </row>
    <row r="136" spans="2:13" s="455" customFormat="1" ht="15.75">
      <c r="B136" s="473"/>
      <c r="E136" s="470"/>
      <c r="F136" s="470"/>
      <c r="G136" s="471"/>
      <c r="I136" s="472"/>
      <c r="K136" s="472"/>
      <c r="M136" s="474"/>
    </row>
    <row r="137" spans="5:13" s="455" customFormat="1" ht="15.75">
      <c r="E137" s="470"/>
      <c r="F137" s="470"/>
      <c r="G137" s="471"/>
      <c r="H137" s="472"/>
      <c r="I137" s="472"/>
      <c r="J137" s="472"/>
      <c r="K137" s="472"/>
      <c r="L137" s="472"/>
      <c r="M137" s="472"/>
    </row>
    <row r="138" spans="2:13" s="455" customFormat="1" ht="15.75">
      <c r="B138" s="473"/>
      <c r="E138" s="470"/>
      <c r="F138" s="470"/>
      <c r="G138" s="471"/>
      <c r="I138" s="472"/>
      <c r="K138" s="472"/>
      <c r="M138" s="474"/>
    </row>
    <row r="139" spans="5:13" s="455" customFormat="1" ht="15.75">
      <c r="E139" s="470"/>
      <c r="F139" s="470"/>
      <c r="G139" s="471"/>
      <c r="H139" s="472"/>
      <c r="I139" s="472"/>
      <c r="J139" s="472"/>
      <c r="K139" s="472"/>
      <c r="L139" s="472"/>
      <c r="M139" s="472"/>
    </row>
    <row r="140" spans="2:13" s="455" customFormat="1" ht="15.75">
      <c r="B140" s="473"/>
      <c r="E140" s="470"/>
      <c r="F140" s="470"/>
      <c r="G140" s="471"/>
      <c r="I140" s="472"/>
      <c r="K140" s="472"/>
      <c r="M140" s="474"/>
    </row>
    <row r="141" spans="5:13" s="455" customFormat="1" ht="15.75">
      <c r="E141" s="470"/>
      <c r="F141" s="470"/>
      <c r="G141" s="471"/>
      <c r="H141" s="472"/>
      <c r="I141" s="472"/>
      <c r="J141" s="472"/>
      <c r="K141" s="472"/>
      <c r="L141" s="472"/>
      <c r="M141" s="472"/>
    </row>
    <row r="142" spans="2:13" s="455" customFormat="1" ht="15.75">
      <c r="B142" s="475"/>
      <c r="E142" s="470"/>
      <c r="F142" s="470"/>
      <c r="G142" s="471"/>
      <c r="I142" s="472"/>
      <c r="K142" s="472"/>
      <c r="M142" s="474"/>
    </row>
    <row r="143" spans="5:13" s="455" customFormat="1" ht="15.75">
      <c r="E143" s="470"/>
      <c r="F143" s="470"/>
      <c r="G143" s="471"/>
      <c r="H143" s="472"/>
      <c r="I143" s="472"/>
      <c r="J143" s="472"/>
      <c r="K143" s="472"/>
      <c r="L143" s="472"/>
      <c r="M143" s="472"/>
    </row>
    <row r="144" spans="2:13" s="455" customFormat="1" ht="15.75">
      <c r="B144" s="473"/>
      <c r="E144" s="470"/>
      <c r="F144" s="470"/>
      <c r="G144" s="471"/>
      <c r="H144" s="474"/>
      <c r="I144" s="471"/>
      <c r="K144" s="472"/>
      <c r="L144" s="472"/>
      <c r="M144" s="476"/>
    </row>
    <row r="145" spans="5:13" s="455" customFormat="1" ht="15.75">
      <c r="E145" s="470"/>
      <c r="F145" s="470"/>
      <c r="G145" s="471"/>
      <c r="H145" s="472"/>
      <c r="I145" s="472"/>
      <c r="J145" s="472"/>
      <c r="K145" s="472"/>
      <c r="L145" s="472"/>
      <c r="M145" s="472"/>
    </row>
    <row r="146" spans="2:13" s="455" customFormat="1" ht="15.75">
      <c r="B146" s="473"/>
      <c r="C146" s="477"/>
      <c r="E146" s="470"/>
      <c r="F146" s="470"/>
      <c r="G146" s="471"/>
      <c r="I146" s="472"/>
      <c r="K146" s="472"/>
      <c r="M146" s="474"/>
    </row>
    <row r="147" spans="5:13" s="455" customFormat="1" ht="15.75">
      <c r="E147" s="470"/>
      <c r="F147" s="470"/>
      <c r="G147" s="471"/>
      <c r="H147" s="472"/>
      <c r="I147" s="472"/>
      <c r="J147" s="472"/>
      <c r="K147" s="472"/>
      <c r="L147" s="472"/>
      <c r="M147" s="472"/>
    </row>
    <row r="148" spans="1:13" s="340" customFormat="1" ht="16.5">
      <c r="A148" s="352"/>
      <c r="B148" s="352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</row>
    <row r="149" spans="2:13" s="455" customFormat="1" ht="15.75">
      <c r="B149" s="473"/>
      <c r="C149" s="477"/>
      <c r="E149" s="470"/>
      <c r="F149" s="470"/>
      <c r="G149" s="471"/>
      <c r="I149" s="472"/>
      <c r="K149" s="472"/>
      <c r="M149" s="474"/>
    </row>
    <row r="150" spans="5:13" s="455" customFormat="1" ht="15.75">
      <c r="E150" s="470"/>
      <c r="F150" s="470"/>
      <c r="G150" s="471"/>
      <c r="H150" s="472"/>
      <c r="I150" s="472"/>
      <c r="J150" s="472"/>
      <c r="K150" s="472"/>
      <c r="L150" s="472"/>
      <c r="M150" s="472"/>
    </row>
    <row r="151" spans="2:13" s="455" customFormat="1" ht="15.75">
      <c r="B151" s="473"/>
      <c r="C151" s="477"/>
      <c r="E151" s="470"/>
      <c r="F151" s="470"/>
      <c r="G151" s="471"/>
      <c r="I151" s="472"/>
      <c r="K151" s="472"/>
      <c r="M151" s="474"/>
    </row>
    <row r="152" spans="5:13" s="455" customFormat="1" ht="15.75">
      <c r="E152" s="470"/>
      <c r="F152" s="470"/>
      <c r="G152" s="471"/>
      <c r="H152" s="472"/>
      <c r="I152" s="472"/>
      <c r="J152" s="472"/>
      <c r="K152" s="472"/>
      <c r="L152" s="472"/>
      <c r="M152" s="472"/>
    </row>
    <row r="153" spans="3:13" s="455" customFormat="1" ht="15.75">
      <c r="C153" s="477"/>
      <c r="E153" s="470"/>
      <c r="F153" s="470"/>
      <c r="G153" s="471"/>
      <c r="I153" s="472"/>
      <c r="K153" s="472"/>
      <c r="M153" s="474"/>
    </row>
    <row r="154" spans="5:13" s="455" customFormat="1" ht="15.75">
      <c r="E154" s="470"/>
      <c r="F154" s="470"/>
      <c r="G154" s="471"/>
      <c r="H154" s="472"/>
      <c r="I154" s="472"/>
      <c r="J154" s="472"/>
      <c r="K154" s="472"/>
      <c r="L154" s="472"/>
      <c r="M154" s="472"/>
    </row>
    <row r="155" spans="2:13" s="455" customFormat="1" ht="15.75">
      <c r="B155" s="473"/>
      <c r="C155" s="477"/>
      <c r="E155" s="470"/>
      <c r="F155" s="470"/>
      <c r="G155" s="471"/>
      <c r="I155" s="472"/>
      <c r="K155" s="472"/>
      <c r="M155" s="474"/>
    </row>
    <row r="156" spans="5:13" s="455" customFormat="1" ht="15.75">
      <c r="E156" s="470"/>
      <c r="F156" s="470"/>
      <c r="G156" s="471"/>
      <c r="H156" s="472"/>
      <c r="I156" s="472"/>
      <c r="J156" s="472"/>
      <c r="K156" s="472"/>
      <c r="L156" s="472"/>
      <c r="M156" s="472"/>
    </row>
    <row r="157" spans="3:13" s="455" customFormat="1" ht="15.75">
      <c r="C157" s="477"/>
      <c r="E157" s="470"/>
      <c r="F157" s="470"/>
      <c r="G157" s="471"/>
      <c r="I157" s="472"/>
      <c r="K157" s="472"/>
      <c r="M157" s="474"/>
    </row>
    <row r="158" spans="5:13" s="455" customFormat="1" ht="15.75">
      <c r="E158" s="470"/>
      <c r="F158" s="470"/>
      <c r="G158" s="471"/>
      <c r="H158" s="472"/>
      <c r="I158" s="472"/>
      <c r="J158" s="472"/>
      <c r="K158" s="472"/>
      <c r="L158" s="472"/>
      <c r="M158" s="472"/>
    </row>
    <row r="159" spans="3:13" s="455" customFormat="1" ht="15.75">
      <c r="C159" s="477"/>
      <c r="E159" s="470"/>
      <c r="F159" s="470"/>
      <c r="G159" s="471"/>
      <c r="I159" s="472"/>
      <c r="K159" s="472"/>
      <c r="M159" s="474"/>
    </row>
    <row r="160" spans="5:13" s="455" customFormat="1" ht="15.75">
      <c r="E160" s="470"/>
      <c r="F160" s="470"/>
      <c r="G160" s="471"/>
      <c r="H160" s="472"/>
      <c r="I160" s="472"/>
      <c r="J160" s="472"/>
      <c r="K160" s="472"/>
      <c r="L160" s="472"/>
      <c r="M160" s="472"/>
    </row>
    <row r="161" spans="3:13" s="455" customFormat="1" ht="15.75">
      <c r="C161" s="477"/>
      <c r="E161" s="470"/>
      <c r="F161" s="470"/>
      <c r="G161" s="471"/>
      <c r="I161" s="472"/>
      <c r="K161" s="472"/>
      <c r="M161" s="474"/>
    </row>
    <row r="162" spans="5:13" s="455" customFormat="1" ht="15.75">
      <c r="E162" s="470"/>
      <c r="F162" s="470"/>
      <c r="G162" s="471"/>
      <c r="H162" s="472"/>
      <c r="I162" s="472"/>
      <c r="J162" s="472"/>
      <c r="K162" s="472"/>
      <c r="L162" s="472"/>
      <c r="M162" s="472"/>
    </row>
    <row r="163" spans="3:13" s="455" customFormat="1" ht="15.75">
      <c r="C163" s="477"/>
      <c r="E163" s="470"/>
      <c r="F163" s="470"/>
      <c r="G163" s="471"/>
      <c r="I163" s="472"/>
      <c r="K163" s="472"/>
      <c r="M163" s="474"/>
    </row>
    <row r="164" spans="5:13" s="455" customFormat="1" ht="15.75">
      <c r="E164" s="470"/>
      <c r="F164" s="470"/>
      <c r="G164" s="471"/>
      <c r="H164" s="472"/>
      <c r="I164" s="472"/>
      <c r="J164" s="472"/>
      <c r="K164" s="472"/>
      <c r="L164" s="472"/>
      <c r="M164" s="472"/>
    </row>
    <row r="165" spans="1:13" s="340" customFormat="1" ht="16.5">
      <c r="A165" s="455"/>
      <c r="B165" s="455"/>
      <c r="C165" s="477"/>
      <c r="D165" s="455"/>
      <c r="E165" s="455"/>
      <c r="F165" s="455"/>
      <c r="G165" s="471"/>
      <c r="H165" s="455"/>
      <c r="I165" s="472"/>
      <c r="J165" s="472"/>
      <c r="K165" s="472"/>
      <c r="L165" s="472"/>
      <c r="M165" s="472"/>
    </row>
    <row r="166" spans="1:13" s="340" customFormat="1" ht="16.5">
      <c r="A166" s="455"/>
      <c r="B166" s="455"/>
      <c r="C166" s="455"/>
      <c r="D166" s="455"/>
      <c r="E166" s="470"/>
      <c r="F166" s="470"/>
      <c r="G166" s="471"/>
      <c r="H166" s="455"/>
      <c r="I166" s="472"/>
      <c r="J166" s="472"/>
      <c r="K166" s="472"/>
      <c r="L166" s="472"/>
      <c r="M166" s="474"/>
    </row>
    <row r="167" spans="1:13" s="340" customFormat="1" ht="16.5">
      <c r="A167" s="455"/>
      <c r="B167" s="455"/>
      <c r="C167" s="455"/>
      <c r="D167" s="455"/>
      <c r="E167" s="470"/>
      <c r="F167" s="470"/>
      <c r="G167" s="471"/>
      <c r="H167" s="474"/>
      <c r="I167" s="471"/>
      <c r="J167" s="455"/>
      <c r="K167" s="471"/>
      <c r="L167" s="455"/>
      <c r="M167" s="471"/>
    </row>
    <row r="168" spans="1:13" s="340" customFormat="1" ht="16.5">
      <c r="A168" s="455"/>
      <c r="B168" s="455"/>
      <c r="C168" s="455"/>
      <c r="D168" s="455"/>
      <c r="E168" s="471"/>
      <c r="F168" s="470"/>
      <c r="G168" s="471"/>
      <c r="H168" s="474"/>
      <c r="I168" s="478"/>
      <c r="J168" s="455"/>
      <c r="K168" s="472"/>
      <c r="L168" s="472"/>
      <c r="M168" s="474"/>
    </row>
    <row r="169" spans="1:13" s="340" customFormat="1" ht="16.5">
      <c r="A169" s="455"/>
      <c r="B169" s="455"/>
      <c r="C169" s="455"/>
      <c r="D169" s="455"/>
      <c r="E169" s="470"/>
      <c r="F169" s="470"/>
      <c r="G169" s="471"/>
      <c r="I169" s="478"/>
      <c r="J169" s="455"/>
      <c r="K169" s="472"/>
      <c r="L169" s="472"/>
      <c r="M169" s="474"/>
    </row>
    <row r="170" spans="1:13" s="340" customFormat="1" ht="16.5">
      <c r="A170" s="455"/>
      <c r="B170" s="455"/>
      <c r="C170" s="455"/>
      <c r="D170" s="455"/>
      <c r="E170" s="470"/>
      <c r="F170" s="470"/>
      <c r="G170" s="471"/>
      <c r="H170" s="474"/>
      <c r="I170" s="478"/>
      <c r="J170" s="455"/>
      <c r="K170" s="472"/>
      <c r="L170" s="472"/>
      <c r="M170" s="474"/>
    </row>
    <row r="171" spans="5:13" s="455" customFormat="1" ht="15.75">
      <c r="E171" s="470"/>
      <c r="F171" s="470"/>
      <c r="G171" s="471"/>
      <c r="H171" s="472"/>
      <c r="I171" s="472"/>
      <c r="J171" s="472"/>
      <c r="K171" s="472"/>
      <c r="L171" s="472"/>
      <c r="M171" s="472"/>
    </row>
    <row r="172" spans="1:13" s="340" customFormat="1" ht="16.5">
      <c r="A172" s="455"/>
      <c r="B172" s="455"/>
      <c r="C172" s="477"/>
      <c r="D172" s="455"/>
      <c r="E172" s="455"/>
      <c r="F172" s="455"/>
      <c r="G172" s="471"/>
      <c r="H172" s="455"/>
      <c r="I172" s="472"/>
      <c r="J172" s="472"/>
      <c r="K172" s="472"/>
      <c r="L172" s="472"/>
      <c r="M172" s="472"/>
    </row>
    <row r="173" spans="1:13" s="340" customFormat="1" ht="16.5">
      <c r="A173" s="455"/>
      <c r="B173" s="455"/>
      <c r="C173" s="455"/>
      <c r="D173" s="455"/>
      <c r="E173" s="470"/>
      <c r="F173" s="470"/>
      <c r="G173" s="471"/>
      <c r="H173" s="455"/>
      <c r="I173" s="472"/>
      <c r="J173" s="472"/>
      <c r="K173" s="472"/>
      <c r="L173" s="472"/>
      <c r="M173" s="474"/>
    </row>
    <row r="174" spans="1:13" s="340" customFormat="1" ht="16.5">
      <c r="A174" s="455"/>
      <c r="B174" s="455"/>
      <c r="C174" s="455"/>
      <c r="D174" s="455"/>
      <c r="E174" s="479"/>
      <c r="F174" s="470"/>
      <c r="G174" s="471"/>
      <c r="H174" s="474"/>
      <c r="I174" s="471"/>
      <c r="J174" s="455"/>
      <c r="K174" s="471"/>
      <c r="L174" s="455"/>
      <c r="M174" s="471"/>
    </row>
    <row r="175" spans="1:13" s="340" customFormat="1" ht="16.5">
      <c r="A175" s="455"/>
      <c r="B175" s="480"/>
      <c r="C175" s="455"/>
      <c r="D175" s="455"/>
      <c r="E175" s="471"/>
      <c r="F175" s="470"/>
      <c r="G175" s="471"/>
      <c r="H175" s="474"/>
      <c r="I175" s="478"/>
      <c r="J175" s="455"/>
      <c r="K175" s="472"/>
      <c r="L175" s="472"/>
      <c r="M175" s="474"/>
    </row>
    <row r="176" spans="1:13" s="340" customFormat="1" ht="16.5">
      <c r="A176" s="455"/>
      <c r="B176" s="455"/>
      <c r="C176" s="455"/>
      <c r="D176" s="455"/>
      <c r="E176" s="479"/>
      <c r="F176" s="470"/>
      <c r="G176" s="471"/>
      <c r="H176" s="474"/>
      <c r="I176" s="478"/>
      <c r="J176" s="455"/>
      <c r="K176" s="472"/>
      <c r="L176" s="472"/>
      <c r="M176" s="474"/>
    </row>
    <row r="177" spans="5:13" s="455" customFormat="1" ht="15.75">
      <c r="E177" s="470"/>
      <c r="F177" s="470"/>
      <c r="G177" s="471"/>
      <c r="H177" s="472"/>
      <c r="I177" s="472"/>
      <c r="J177" s="472"/>
      <c r="K177" s="472"/>
      <c r="L177" s="472"/>
      <c r="M177" s="472"/>
    </row>
    <row r="178" spans="1:13" s="340" customFormat="1" ht="16.5">
      <c r="A178" s="352"/>
      <c r="B178" s="352"/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</row>
    <row r="179" spans="1:13" s="340" customFormat="1" ht="16.5">
      <c r="A179" s="455"/>
      <c r="B179" s="455"/>
      <c r="C179" s="477"/>
      <c r="D179" s="455"/>
      <c r="E179" s="455"/>
      <c r="F179" s="455"/>
      <c r="G179" s="471"/>
      <c r="H179" s="455"/>
      <c r="I179" s="472"/>
      <c r="J179" s="472"/>
      <c r="K179" s="472"/>
      <c r="L179" s="472"/>
      <c r="M179" s="472"/>
    </row>
    <row r="180" spans="1:13" s="340" customFormat="1" ht="16.5">
      <c r="A180" s="455"/>
      <c r="B180" s="455"/>
      <c r="C180" s="455"/>
      <c r="D180" s="455"/>
      <c r="E180" s="470"/>
      <c r="F180" s="470"/>
      <c r="G180" s="471"/>
      <c r="H180" s="455"/>
      <c r="I180" s="472"/>
      <c r="J180" s="472"/>
      <c r="K180" s="472"/>
      <c r="L180" s="472"/>
      <c r="M180" s="474"/>
    </row>
    <row r="181" spans="1:13" s="340" customFormat="1" ht="16.5">
      <c r="A181" s="455"/>
      <c r="B181" s="455"/>
      <c r="C181" s="455"/>
      <c r="D181" s="455"/>
      <c r="E181" s="479"/>
      <c r="F181" s="470"/>
      <c r="G181" s="471"/>
      <c r="H181" s="474"/>
      <c r="I181" s="471"/>
      <c r="J181" s="455"/>
      <c r="K181" s="471"/>
      <c r="L181" s="455"/>
      <c r="M181" s="471"/>
    </row>
    <row r="182" spans="1:13" s="340" customFormat="1" ht="16.5">
      <c r="A182" s="455"/>
      <c r="B182" s="480"/>
      <c r="C182" s="455"/>
      <c r="D182" s="455"/>
      <c r="E182" s="471"/>
      <c r="F182" s="470"/>
      <c r="G182" s="471"/>
      <c r="H182" s="474"/>
      <c r="I182" s="478"/>
      <c r="J182" s="455"/>
      <c r="K182" s="472"/>
      <c r="L182" s="472"/>
      <c r="M182" s="474"/>
    </row>
    <row r="183" spans="1:13" s="340" customFormat="1" ht="16.5">
      <c r="A183" s="455"/>
      <c r="B183" s="455"/>
      <c r="C183" s="455"/>
      <c r="D183" s="455"/>
      <c r="E183" s="479"/>
      <c r="F183" s="470"/>
      <c r="G183" s="471"/>
      <c r="H183" s="474"/>
      <c r="I183" s="478"/>
      <c r="J183" s="455"/>
      <c r="K183" s="472"/>
      <c r="L183" s="472"/>
      <c r="M183" s="474"/>
    </row>
    <row r="184" spans="5:13" s="455" customFormat="1" ht="15.75">
      <c r="E184" s="470"/>
      <c r="F184" s="470"/>
      <c r="G184" s="471"/>
      <c r="H184" s="472"/>
      <c r="I184" s="472"/>
      <c r="J184" s="472"/>
      <c r="K184" s="472"/>
      <c r="L184" s="472"/>
      <c r="M184" s="472"/>
    </row>
    <row r="185" spans="1:13" s="340" customFormat="1" ht="16.5">
      <c r="A185" s="455"/>
      <c r="B185" s="455"/>
      <c r="C185" s="477"/>
      <c r="D185" s="455"/>
      <c r="E185" s="455"/>
      <c r="F185" s="455"/>
      <c r="G185" s="471"/>
      <c r="H185" s="455"/>
      <c r="I185" s="472"/>
      <c r="J185" s="472"/>
      <c r="K185" s="472"/>
      <c r="L185" s="472"/>
      <c r="M185" s="472"/>
    </row>
    <row r="186" spans="1:13" s="340" customFormat="1" ht="16.5">
      <c r="A186" s="455"/>
      <c r="B186" s="455"/>
      <c r="C186" s="455"/>
      <c r="D186" s="455"/>
      <c r="E186" s="470"/>
      <c r="F186" s="470"/>
      <c r="G186" s="471"/>
      <c r="H186" s="455"/>
      <c r="I186" s="472"/>
      <c r="J186" s="472"/>
      <c r="K186" s="472"/>
      <c r="L186" s="472"/>
      <c r="M186" s="474"/>
    </row>
    <row r="187" spans="1:13" s="340" customFormat="1" ht="16.5">
      <c r="A187" s="455"/>
      <c r="B187" s="455"/>
      <c r="C187" s="455"/>
      <c r="D187" s="455"/>
      <c r="E187" s="479"/>
      <c r="F187" s="470"/>
      <c r="G187" s="471"/>
      <c r="H187" s="474"/>
      <c r="I187" s="471"/>
      <c r="J187" s="455"/>
      <c r="K187" s="471"/>
      <c r="L187" s="455"/>
      <c r="M187" s="471"/>
    </row>
    <row r="188" spans="1:13" s="340" customFormat="1" ht="16.5">
      <c r="A188" s="455"/>
      <c r="B188" s="480"/>
      <c r="C188" s="455"/>
      <c r="D188" s="455"/>
      <c r="E188" s="471"/>
      <c r="F188" s="470"/>
      <c r="G188" s="471"/>
      <c r="H188" s="474"/>
      <c r="I188" s="478"/>
      <c r="J188" s="455"/>
      <c r="K188" s="472"/>
      <c r="L188" s="472"/>
      <c r="M188" s="474"/>
    </row>
    <row r="189" spans="1:13" s="340" customFormat="1" ht="16.5">
      <c r="A189" s="455"/>
      <c r="B189" s="455"/>
      <c r="C189" s="455"/>
      <c r="D189" s="455"/>
      <c r="E189" s="479"/>
      <c r="F189" s="470"/>
      <c r="G189" s="471"/>
      <c r="H189" s="474"/>
      <c r="I189" s="478"/>
      <c r="J189" s="455"/>
      <c r="K189" s="472"/>
      <c r="L189" s="472"/>
      <c r="M189" s="474"/>
    </row>
    <row r="190" spans="5:13" s="455" customFormat="1" ht="15.75">
      <c r="E190" s="470"/>
      <c r="F190" s="470"/>
      <c r="G190" s="471"/>
      <c r="H190" s="472"/>
      <c r="I190" s="472"/>
      <c r="J190" s="472"/>
      <c r="K190" s="472"/>
      <c r="L190" s="472"/>
      <c r="M190" s="472"/>
    </row>
    <row r="191" spans="1:13" s="340" customFormat="1" ht="16.5">
      <c r="A191" s="455"/>
      <c r="B191" s="455"/>
      <c r="C191" s="477"/>
      <c r="D191" s="455"/>
      <c r="E191" s="455"/>
      <c r="F191" s="455"/>
      <c r="G191" s="471"/>
      <c r="H191" s="455"/>
      <c r="I191" s="472"/>
      <c r="J191" s="472"/>
      <c r="K191" s="472"/>
      <c r="L191" s="472"/>
      <c r="M191" s="472"/>
    </row>
    <row r="192" spans="1:13" s="340" customFormat="1" ht="16.5">
      <c r="A192" s="455"/>
      <c r="B192" s="455"/>
      <c r="C192" s="455"/>
      <c r="D192" s="455"/>
      <c r="E192" s="470"/>
      <c r="F192" s="470"/>
      <c r="G192" s="471"/>
      <c r="H192" s="455"/>
      <c r="I192" s="472"/>
      <c r="J192" s="472"/>
      <c r="K192" s="472"/>
      <c r="L192" s="472"/>
      <c r="M192" s="474"/>
    </row>
    <row r="193" spans="1:13" s="340" customFormat="1" ht="16.5">
      <c r="A193" s="455"/>
      <c r="B193" s="455"/>
      <c r="C193" s="455"/>
      <c r="D193" s="455"/>
      <c r="E193" s="479"/>
      <c r="F193" s="470"/>
      <c r="G193" s="471"/>
      <c r="H193" s="474"/>
      <c r="I193" s="471"/>
      <c r="J193" s="455"/>
      <c r="K193" s="471"/>
      <c r="L193" s="455"/>
      <c r="M193" s="471"/>
    </row>
    <row r="194" spans="1:13" s="340" customFormat="1" ht="16.5">
      <c r="A194" s="455"/>
      <c r="B194" s="480"/>
      <c r="C194" s="455"/>
      <c r="D194" s="455"/>
      <c r="E194" s="471"/>
      <c r="F194" s="470"/>
      <c r="G194" s="471"/>
      <c r="H194" s="474"/>
      <c r="I194" s="478"/>
      <c r="J194" s="455"/>
      <c r="K194" s="472"/>
      <c r="L194" s="472"/>
      <c r="M194" s="474"/>
    </row>
    <row r="195" spans="1:13" s="340" customFormat="1" ht="16.5">
      <c r="A195" s="455"/>
      <c r="B195" s="455"/>
      <c r="C195" s="455"/>
      <c r="D195" s="455"/>
      <c r="E195" s="479"/>
      <c r="F195" s="470"/>
      <c r="G195" s="471"/>
      <c r="H195" s="474"/>
      <c r="I195" s="478"/>
      <c r="J195" s="455"/>
      <c r="K195" s="472"/>
      <c r="L195" s="472"/>
      <c r="M195" s="474"/>
    </row>
    <row r="196" spans="5:13" s="455" customFormat="1" ht="15.75">
      <c r="E196" s="470"/>
      <c r="F196" s="470"/>
      <c r="G196" s="471"/>
      <c r="H196" s="472"/>
      <c r="I196" s="472"/>
      <c r="J196" s="472"/>
      <c r="K196" s="472"/>
      <c r="L196" s="472"/>
      <c r="M196" s="472"/>
    </row>
    <row r="197" spans="1:13" s="340" customFormat="1" ht="16.5">
      <c r="A197" s="455"/>
      <c r="B197" s="455"/>
      <c r="C197" s="477"/>
      <c r="D197" s="455"/>
      <c r="E197" s="455"/>
      <c r="F197" s="455"/>
      <c r="G197" s="471"/>
      <c r="H197" s="455"/>
      <c r="I197" s="472"/>
      <c r="J197" s="472"/>
      <c r="K197" s="472"/>
      <c r="L197" s="472"/>
      <c r="M197" s="472"/>
    </row>
    <row r="198" spans="1:13" s="340" customFormat="1" ht="16.5">
      <c r="A198" s="455"/>
      <c r="B198" s="455"/>
      <c r="C198" s="455"/>
      <c r="D198" s="455"/>
      <c r="E198" s="470"/>
      <c r="F198" s="470"/>
      <c r="G198" s="471"/>
      <c r="H198" s="455"/>
      <c r="I198" s="472"/>
      <c r="J198" s="472"/>
      <c r="K198" s="472"/>
      <c r="L198" s="472"/>
      <c r="M198" s="474"/>
    </row>
    <row r="199" spans="1:13" s="340" customFormat="1" ht="16.5">
      <c r="A199" s="455"/>
      <c r="B199" s="455"/>
      <c r="C199" s="455"/>
      <c r="D199" s="455"/>
      <c r="E199" s="479"/>
      <c r="F199" s="470"/>
      <c r="G199" s="471"/>
      <c r="H199" s="474"/>
      <c r="I199" s="471"/>
      <c r="J199" s="455"/>
      <c r="K199" s="471"/>
      <c r="L199" s="455"/>
      <c r="M199" s="471"/>
    </row>
    <row r="200" spans="1:13" s="340" customFormat="1" ht="16.5">
      <c r="A200" s="455"/>
      <c r="B200" s="480"/>
      <c r="C200" s="455"/>
      <c r="D200" s="455"/>
      <c r="E200" s="471"/>
      <c r="F200" s="470"/>
      <c r="G200" s="471"/>
      <c r="H200" s="474"/>
      <c r="I200" s="478"/>
      <c r="J200" s="455"/>
      <c r="K200" s="472"/>
      <c r="L200" s="472"/>
      <c r="M200" s="474"/>
    </row>
    <row r="201" spans="1:13" s="340" customFormat="1" ht="16.5">
      <c r="A201" s="455"/>
      <c r="B201" s="455"/>
      <c r="C201" s="455"/>
      <c r="D201" s="455"/>
      <c r="E201" s="479"/>
      <c r="F201" s="470"/>
      <c r="G201" s="471"/>
      <c r="H201" s="474"/>
      <c r="I201" s="478"/>
      <c r="J201" s="455"/>
      <c r="K201" s="472"/>
      <c r="L201" s="472"/>
      <c r="M201" s="474"/>
    </row>
    <row r="202" spans="5:13" s="455" customFormat="1" ht="15.75">
      <c r="E202" s="470"/>
      <c r="F202" s="470"/>
      <c r="G202" s="471"/>
      <c r="H202" s="472"/>
      <c r="I202" s="472"/>
      <c r="J202" s="472"/>
      <c r="K202" s="472"/>
      <c r="L202" s="472"/>
      <c r="M202" s="472"/>
    </row>
    <row r="203" spans="1:13" s="340" customFormat="1" ht="16.5">
      <c r="A203" s="455"/>
      <c r="B203" s="455"/>
      <c r="C203" s="477"/>
      <c r="D203" s="455"/>
      <c r="E203" s="455"/>
      <c r="F203" s="455"/>
      <c r="G203" s="471"/>
      <c r="H203" s="455"/>
      <c r="I203" s="472"/>
      <c r="J203" s="472"/>
      <c r="K203" s="472"/>
      <c r="L203" s="472"/>
      <c r="M203" s="472"/>
    </row>
    <row r="204" spans="1:13" s="340" customFormat="1" ht="16.5">
      <c r="A204" s="455"/>
      <c r="B204" s="455"/>
      <c r="C204" s="455"/>
      <c r="D204" s="455"/>
      <c r="E204" s="470"/>
      <c r="F204" s="470"/>
      <c r="G204" s="471"/>
      <c r="H204" s="455"/>
      <c r="I204" s="472"/>
      <c r="J204" s="472"/>
      <c r="K204" s="472"/>
      <c r="L204" s="472"/>
      <c r="M204" s="474"/>
    </row>
    <row r="205" spans="1:13" s="340" customFormat="1" ht="16.5">
      <c r="A205" s="455"/>
      <c r="B205" s="455"/>
      <c r="C205" s="455"/>
      <c r="D205" s="455"/>
      <c r="E205" s="479"/>
      <c r="F205" s="470"/>
      <c r="G205" s="471"/>
      <c r="H205" s="474"/>
      <c r="I205" s="471"/>
      <c r="J205" s="455"/>
      <c r="K205" s="471"/>
      <c r="L205" s="455"/>
      <c r="M205" s="471"/>
    </row>
    <row r="206" spans="1:13" s="340" customFormat="1" ht="16.5">
      <c r="A206" s="455"/>
      <c r="B206" s="480"/>
      <c r="C206" s="455"/>
      <c r="D206" s="455"/>
      <c r="E206" s="471"/>
      <c r="F206" s="470"/>
      <c r="G206" s="471"/>
      <c r="H206" s="474"/>
      <c r="I206" s="478"/>
      <c r="J206" s="455"/>
      <c r="K206" s="472"/>
      <c r="L206" s="472"/>
      <c r="M206" s="474"/>
    </row>
    <row r="207" spans="1:13" s="340" customFormat="1" ht="16.5">
      <c r="A207" s="455"/>
      <c r="B207" s="455"/>
      <c r="C207" s="455"/>
      <c r="D207" s="455"/>
      <c r="E207" s="479"/>
      <c r="F207" s="470"/>
      <c r="G207" s="471"/>
      <c r="H207" s="474"/>
      <c r="I207" s="478"/>
      <c r="J207" s="455"/>
      <c r="K207" s="472"/>
      <c r="L207" s="472"/>
      <c r="M207" s="474"/>
    </row>
    <row r="208" spans="5:13" s="455" customFormat="1" ht="15.75">
      <c r="E208" s="470"/>
      <c r="F208" s="470"/>
      <c r="G208" s="471"/>
      <c r="H208" s="472"/>
      <c r="I208" s="472"/>
      <c r="J208" s="472"/>
      <c r="K208" s="472"/>
      <c r="L208" s="472"/>
      <c r="M208" s="472"/>
    </row>
    <row r="209" spans="7:13" s="455" customFormat="1" ht="15.75">
      <c r="G209" s="471"/>
      <c r="I209" s="472"/>
      <c r="J209" s="472"/>
      <c r="K209" s="472"/>
      <c r="L209" s="472"/>
      <c r="M209" s="472"/>
    </row>
    <row r="210" spans="5:13" s="455" customFormat="1" ht="15.75">
      <c r="E210" s="470"/>
      <c r="F210" s="470"/>
      <c r="G210" s="471"/>
      <c r="I210" s="472"/>
      <c r="J210" s="472"/>
      <c r="K210" s="472"/>
      <c r="L210" s="472"/>
      <c r="M210" s="474"/>
    </row>
    <row r="211" spans="5:13" s="455" customFormat="1" ht="15.75">
      <c r="E211" s="479"/>
      <c r="F211" s="470"/>
      <c r="G211" s="471"/>
      <c r="H211" s="474"/>
      <c r="I211" s="471"/>
      <c r="K211" s="471"/>
      <c r="M211" s="471"/>
    </row>
    <row r="212" spans="1:13" s="340" customFormat="1" ht="16.5">
      <c r="A212" s="352"/>
      <c r="B212" s="352"/>
      <c r="C212" s="352"/>
      <c r="D212" s="352"/>
      <c r="E212" s="352"/>
      <c r="F212" s="352"/>
      <c r="G212" s="352"/>
      <c r="H212" s="352"/>
      <c r="I212" s="352"/>
      <c r="J212" s="352"/>
      <c r="K212" s="352"/>
      <c r="L212" s="352"/>
      <c r="M212" s="352"/>
    </row>
    <row r="213" spans="5:13" s="455" customFormat="1" ht="16.5">
      <c r="E213" s="471"/>
      <c r="F213" s="470"/>
      <c r="G213" s="471"/>
      <c r="H213" s="474"/>
      <c r="I213" s="478"/>
      <c r="K213" s="472"/>
      <c r="L213" s="472"/>
      <c r="M213" s="474"/>
    </row>
    <row r="214" spans="5:13" s="455" customFormat="1" ht="16.5">
      <c r="E214" s="470"/>
      <c r="F214" s="470"/>
      <c r="G214" s="471"/>
      <c r="H214" s="474"/>
      <c r="I214" s="478"/>
      <c r="K214" s="472"/>
      <c r="L214" s="472"/>
      <c r="M214" s="474"/>
    </row>
    <row r="215" spans="5:13" s="455" customFormat="1" ht="16.5">
      <c r="E215" s="479"/>
      <c r="F215" s="470"/>
      <c r="G215" s="471"/>
      <c r="H215" s="474"/>
      <c r="I215" s="478"/>
      <c r="K215" s="472"/>
      <c r="L215" s="472"/>
      <c r="M215" s="474"/>
    </row>
    <row r="216" spans="5:13" s="455" customFormat="1" ht="15.75">
      <c r="E216" s="470"/>
      <c r="F216" s="470"/>
      <c r="G216" s="471"/>
      <c r="H216" s="472"/>
      <c r="I216" s="472"/>
      <c r="J216" s="472"/>
      <c r="K216" s="472"/>
      <c r="L216" s="472"/>
      <c r="M216" s="472"/>
    </row>
    <row r="217" spans="1:13" s="340" customFormat="1" ht="16.5">
      <c r="A217" s="455"/>
      <c r="B217" s="455"/>
      <c r="C217" s="477"/>
      <c r="D217" s="455"/>
      <c r="E217" s="455"/>
      <c r="F217" s="455"/>
      <c r="G217" s="471"/>
      <c r="H217" s="455"/>
      <c r="I217" s="472"/>
      <c r="J217" s="472"/>
      <c r="K217" s="472"/>
      <c r="L217" s="472"/>
      <c r="M217" s="472"/>
    </row>
    <row r="218" spans="5:13" s="455" customFormat="1" ht="15.75">
      <c r="E218" s="470"/>
      <c r="F218" s="470"/>
      <c r="G218" s="471"/>
      <c r="I218" s="472"/>
      <c r="J218" s="472"/>
      <c r="K218" s="472"/>
      <c r="L218" s="472"/>
      <c r="M218" s="474"/>
    </row>
    <row r="219" spans="1:13" s="340" customFormat="1" ht="16.5">
      <c r="A219" s="455"/>
      <c r="B219" s="455"/>
      <c r="C219" s="455"/>
      <c r="D219" s="455"/>
      <c r="E219" s="479"/>
      <c r="F219" s="470"/>
      <c r="G219" s="471"/>
      <c r="H219" s="474"/>
      <c r="I219" s="471"/>
      <c r="J219" s="455"/>
      <c r="K219" s="471"/>
      <c r="L219" s="455"/>
      <c r="M219" s="471"/>
    </row>
    <row r="220" spans="1:13" s="340" customFormat="1" ht="16.5">
      <c r="A220" s="455"/>
      <c r="B220" s="480"/>
      <c r="C220" s="455"/>
      <c r="D220" s="455"/>
      <c r="E220" s="471"/>
      <c r="F220" s="470"/>
      <c r="G220" s="471"/>
      <c r="H220" s="474"/>
      <c r="I220" s="478"/>
      <c r="J220" s="455"/>
      <c r="K220" s="472"/>
      <c r="L220" s="472"/>
      <c r="M220" s="474"/>
    </row>
    <row r="221" spans="1:13" s="340" customFormat="1" ht="16.5">
      <c r="A221" s="455"/>
      <c r="B221" s="455"/>
      <c r="C221" s="455"/>
      <c r="D221" s="455"/>
      <c r="E221" s="479"/>
      <c r="F221" s="470"/>
      <c r="G221" s="471"/>
      <c r="H221" s="474"/>
      <c r="I221" s="478"/>
      <c r="J221" s="455"/>
      <c r="K221" s="472"/>
      <c r="L221" s="472"/>
      <c r="M221" s="474"/>
    </row>
    <row r="222" spans="5:13" s="455" customFormat="1" ht="15.75">
      <c r="E222" s="470"/>
      <c r="F222" s="470"/>
      <c r="G222" s="471"/>
      <c r="H222" s="472"/>
      <c r="I222" s="472"/>
      <c r="J222" s="472"/>
      <c r="K222" s="472"/>
      <c r="L222" s="472"/>
      <c r="M222" s="472"/>
    </row>
    <row r="223" spans="5:13" s="455" customFormat="1" ht="15.75">
      <c r="E223" s="470"/>
      <c r="F223" s="470"/>
      <c r="G223" s="471"/>
      <c r="I223" s="472"/>
      <c r="J223" s="472"/>
      <c r="K223" s="472"/>
      <c r="L223" s="472"/>
      <c r="M223" s="472"/>
    </row>
    <row r="224" spans="5:13" s="455" customFormat="1" ht="15.75">
      <c r="E224" s="470"/>
      <c r="F224" s="470"/>
      <c r="G224" s="471"/>
      <c r="I224" s="472"/>
      <c r="J224" s="472"/>
      <c r="K224" s="472"/>
      <c r="L224" s="472"/>
      <c r="M224" s="474"/>
    </row>
    <row r="225" spans="5:13" s="455" customFormat="1" ht="16.5">
      <c r="E225" s="470"/>
      <c r="F225" s="470"/>
      <c r="G225" s="471"/>
      <c r="H225" s="474"/>
      <c r="I225" s="478"/>
      <c r="K225" s="472"/>
      <c r="L225" s="472"/>
      <c r="M225" s="474"/>
    </row>
    <row r="226" spans="5:13" s="455" customFormat="1" ht="16.5">
      <c r="E226" s="470"/>
      <c r="F226" s="470"/>
      <c r="G226" s="471"/>
      <c r="H226" s="474"/>
      <c r="I226" s="478"/>
      <c r="K226" s="472"/>
      <c r="L226" s="472"/>
      <c r="M226" s="474"/>
    </row>
    <row r="227" spans="2:13" s="455" customFormat="1" ht="16.5">
      <c r="B227" s="473"/>
      <c r="E227" s="470"/>
      <c r="F227" s="470"/>
      <c r="G227" s="471"/>
      <c r="H227" s="474"/>
      <c r="I227" s="478"/>
      <c r="K227" s="472"/>
      <c r="L227" s="472"/>
      <c r="M227" s="474"/>
    </row>
    <row r="228" spans="5:13" s="455" customFormat="1" ht="15.75">
      <c r="E228" s="470"/>
      <c r="F228" s="470"/>
      <c r="G228" s="471"/>
      <c r="H228" s="472"/>
      <c r="I228" s="472"/>
      <c r="J228" s="472"/>
      <c r="K228" s="472"/>
      <c r="L228" s="472"/>
      <c r="M228" s="472"/>
    </row>
    <row r="229" spans="5:13" s="455" customFormat="1" ht="15.75">
      <c r="E229" s="470"/>
      <c r="F229" s="470"/>
      <c r="G229" s="471"/>
      <c r="H229" s="472"/>
      <c r="I229" s="472"/>
      <c r="J229" s="472"/>
      <c r="K229" s="472"/>
      <c r="L229" s="472"/>
      <c r="M229" s="472"/>
    </row>
    <row r="230" spans="2:13" s="455" customFormat="1" ht="15.75">
      <c r="B230" s="473"/>
      <c r="C230" s="477"/>
      <c r="E230" s="470"/>
      <c r="F230" s="470"/>
      <c r="G230" s="481"/>
      <c r="I230" s="472"/>
      <c r="K230" s="472"/>
      <c r="M230" s="474"/>
    </row>
    <row r="231" spans="5:13" s="455" customFormat="1" ht="15.75">
      <c r="E231" s="470"/>
      <c r="F231" s="470"/>
      <c r="G231" s="471"/>
      <c r="H231" s="472"/>
      <c r="I231" s="472"/>
      <c r="J231" s="472"/>
      <c r="K231" s="472"/>
      <c r="L231" s="472"/>
      <c r="M231" s="472"/>
    </row>
    <row r="232" spans="5:13" s="455" customFormat="1" ht="15.75">
      <c r="E232" s="470"/>
      <c r="F232" s="470"/>
      <c r="G232" s="471"/>
      <c r="H232" s="482"/>
      <c r="I232" s="472"/>
      <c r="J232" s="482"/>
      <c r="K232" s="472"/>
      <c r="L232" s="482"/>
      <c r="M232" s="483"/>
    </row>
    <row r="233" spans="1:13" s="340" customFormat="1" ht="16.5">
      <c r="A233" s="352"/>
      <c r="B233" s="352"/>
      <c r="C233" s="352"/>
      <c r="D233" s="352"/>
      <c r="E233" s="352"/>
      <c r="F233" s="352"/>
      <c r="G233" s="352"/>
      <c r="H233" s="352"/>
      <c r="I233" s="352"/>
      <c r="J233" s="352"/>
      <c r="K233" s="352"/>
      <c r="L233" s="352"/>
      <c r="M233" s="352"/>
    </row>
    <row r="234" s="340" customFormat="1" ht="16.5"/>
    <row r="235" s="340" customFormat="1" ht="16.5"/>
    <row r="236" s="340" customFormat="1" ht="16.5"/>
    <row r="237" s="340" customFormat="1" ht="16.5"/>
    <row r="238" s="340" customFormat="1" ht="16.5"/>
    <row r="239" s="340" customFormat="1" ht="16.5"/>
    <row r="240" s="340" customFormat="1" ht="16.5"/>
    <row r="241" s="340" customFormat="1" ht="16.5"/>
    <row r="242" s="340" customFormat="1" ht="16.5"/>
    <row r="243" s="340" customFormat="1" ht="16.5"/>
    <row r="244" s="340" customFormat="1" ht="16.5"/>
    <row r="245" s="340" customFormat="1" ht="16.5"/>
    <row r="246" s="340" customFormat="1" ht="16.5"/>
    <row r="247" s="340" customFormat="1" ht="16.5"/>
    <row r="248" s="340" customFormat="1" ht="16.5"/>
    <row r="249" s="340" customFormat="1" ht="16.5"/>
    <row r="250" s="340" customFormat="1" ht="16.5"/>
    <row r="251" s="340" customFormat="1" ht="16.5"/>
    <row r="252" s="340" customFormat="1" ht="16.5"/>
    <row r="253" s="340" customFormat="1" ht="16.5"/>
    <row r="254" s="340" customFormat="1" ht="16.5"/>
    <row r="255" s="340" customFormat="1" ht="16.5"/>
    <row r="256" s="340" customFormat="1" ht="16.5"/>
    <row r="257" s="340" customFormat="1" ht="16.5"/>
    <row r="258" s="340" customFormat="1" ht="16.5"/>
    <row r="259" s="340" customFormat="1" ht="16.5"/>
    <row r="260" s="340" customFormat="1" ht="16.5"/>
    <row r="261" s="340" customFormat="1" ht="16.5"/>
    <row r="262" s="340" customFormat="1" ht="16.5"/>
    <row r="263" s="340" customFormat="1" ht="16.5"/>
    <row r="264" s="340" customFormat="1" ht="16.5"/>
    <row r="265" s="340" customFormat="1" ht="16.5"/>
    <row r="266" s="340" customFormat="1" ht="16.5"/>
    <row r="267" s="340" customFormat="1" ht="16.5"/>
    <row r="268" s="340" customFormat="1" ht="16.5"/>
    <row r="269" s="340" customFormat="1" ht="16.5"/>
    <row r="270" s="340" customFormat="1" ht="16.5"/>
    <row r="271" s="340" customFormat="1" ht="16.5"/>
    <row r="272" s="340" customFormat="1" ht="16.5"/>
    <row r="273" s="340" customFormat="1" ht="16.5"/>
    <row r="274" s="340" customFormat="1" ht="16.5"/>
    <row r="275" s="340" customFormat="1" ht="16.5"/>
    <row r="276" s="340" customFormat="1" ht="16.5"/>
    <row r="277" s="340" customFormat="1" ht="16.5"/>
    <row r="278" s="340" customFormat="1" ht="16.5"/>
    <row r="279" s="340" customFormat="1" ht="16.5"/>
    <row r="280" s="340" customFormat="1" ht="16.5"/>
    <row r="281" s="340" customFormat="1" ht="16.5"/>
    <row r="282" s="340" customFormat="1" ht="16.5"/>
    <row r="283" s="340" customFormat="1" ht="16.5"/>
    <row r="284" s="340" customFormat="1" ht="16.5"/>
    <row r="285" s="340" customFormat="1" ht="16.5"/>
    <row r="286" s="340" customFormat="1" ht="16.5"/>
    <row r="287" s="340" customFormat="1" ht="16.5"/>
    <row r="288" s="340" customFormat="1" ht="16.5"/>
    <row r="289" s="340" customFormat="1" ht="16.5"/>
    <row r="290" s="340" customFormat="1" ht="16.5"/>
    <row r="291" s="340" customFormat="1" ht="16.5"/>
    <row r="292" s="340" customFormat="1" ht="16.5"/>
    <row r="293" s="340" customFormat="1" ht="16.5"/>
    <row r="294" s="340" customFormat="1" ht="16.5"/>
    <row r="295" s="340" customFormat="1" ht="16.5"/>
    <row r="296" s="340" customFormat="1" ht="16.5"/>
    <row r="297" s="340" customFormat="1" ht="16.5"/>
    <row r="298" s="340" customFormat="1" ht="16.5"/>
    <row r="299" s="340" customFormat="1" ht="16.5"/>
    <row r="300" s="340" customFormat="1" ht="16.5"/>
    <row r="301" s="340" customFormat="1" ht="16.5"/>
    <row r="302" s="340" customFormat="1" ht="16.5"/>
    <row r="303" s="340" customFormat="1" ht="16.5"/>
    <row r="304" s="340" customFormat="1" ht="16.5"/>
    <row r="305" s="340" customFormat="1" ht="16.5"/>
    <row r="306" s="340" customFormat="1" ht="16.5"/>
    <row r="307" s="340" customFormat="1" ht="16.5"/>
  </sheetData>
  <sheetProtection/>
  <mergeCells count="16">
    <mergeCell ref="I13:J14"/>
    <mergeCell ref="M13:M16"/>
    <mergeCell ref="E15:E16"/>
    <mergeCell ref="F15:F16"/>
    <mergeCell ref="G15:G16"/>
    <mergeCell ref="H15:H16"/>
    <mergeCell ref="I15:I16"/>
    <mergeCell ref="J15:J16"/>
    <mergeCell ref="K15:K16"/>
    <mergeCell ref="L15:L16"/>
    <mergeCell ref="A13:A16"/>
    <mergeCell ref="B13:B16"/>
    <mergeCell ref="D13:D16"/>
    <mergeCell ref="E13:F14"/>
    <mergeCell ref="G13:H14"/>
    <mergeCell ref="A1:F2"/>
  </mergeCells>
  <printOptions/>
  <pageMargins left="0.2362204724409449" right="0.24" top="0.4724409448818898" bottom="0.3937007874015748" header="0.31496062992125984" footer="0.1968503937007874"/>
  <pageSetup horizontalDpi="600" verticalDpi="600" orientation="landscape" paperSize="9" r:id="rId2"/>
  <headerFooter alignWithMargins="0">
    <oddFooter>&amp;C
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IV313"/>
  <sheetViews>
    <sheetView zoomScale="82" zoomScaleNormal="82" zoomScalePageLayoutView="0" workbookViewId="0" topLeftCell="A1">
      <selection activeCell="I15" sqref="I15:J15"/>
    </sheetView>
  </sheetViews>
  <sheetFormatPr defaultColWidth="9.140625" defaultRowHeight="15"/>
  <cols>
    <col min="1" max="1" width="3.8515625" style="4" customWidth="1"/>
    <col min="2" max="2" width="11.140625" style="4" customWidth="1"/>
    <col min="3" max="3" width="38.00390625" style="4" customWidth="1"/>
    <col min="4" max="4" width="7.7109375" style="4" customWidth="1"/>
    <col min="5" max="5" width="8.28125" style="4" customWidth="1"/>
    <col min="6" max="6" width="10.57421875" style="4" customWidth="1"/>
    <col min="7" max="7" width="7.140625" style="4" customWidth="1"/>
    <col min="8" max="8" width="9.140625" style="4" customWidth="1"/>
    <col min="9" max="9" width="9.421875" style="4" customWidth="1"/>
    <col min="10" max="10" width="10.28125" style="4" customWidth="1"/>
    <col min="11" max="11" width="7.00390625" style="4" customWidth="1"/>
    <col min="12" max="12" width="9.421875" style="4" customWidth="1"/>
    <col min="13" max="13" width="10.57421875" style="4" customWidth="1"/>
    <col min="14" max="16384" width="9.140625" style="4" customWidth="1"/>
  </cols>
  <sheetData>
    <row r="1" spans="1:63" ht="15" customHeight="1">
      <c r="A1" s="334" t="str">
        <f>'x.2.1'!A1</f>
        <v>თბილისის mickeviCis 29a-Si II sarTulze saagentosaTvis gamoyofili farTis (96.6 m2) saremonto  samuSaoebi</v>
      </c>
      <c r="B1" s="334"/>
      <c r="C1" s="334"/>
      <c r="D1" s="334"/>
      <c r="E1" s="334"/>
      <c r="F1" s="113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4.25" customHeight="1">
      <c r="A2" s="334"/>
      <c r="B2" s="334"/>
      <c r="C2" s="334"/>
      <c r="D2" s="334"/>
      <c r="E2" s="334"/>
      <c r="F2" s="113"/>
      <c r="G2" s="1"/>
      <c r="H2" s="1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5" customHeight="1">
      <c r="A3" s="5" t="s">
        <v>0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5" customHeight="1">
      <c r="A4" s="5"/>
      <c r="B4" s="5"/>
      <c r="C4" s="7" t="s">
        <v>1</v>
      </c>
      <c r="D4" s="5"/>
      <c r="E4" s="5"/>
      <c r="F4" s="5"/>
      <c r="G4" s="5"/>
      <c r="H4" s="5"/>
      <c r="I4" s="6"/>
      <c r="J4" s="6"/>
      <c r="K4" s="6"/>
      <c r="L4" s="6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2" customHeight="1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2" customHeight="1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8" customHeight="1">
      <c r="A7" s="5"/>
      <c r="B7" s="5"/>
      <c r="C7" s="8" t="s">
        <v>199</v>
      </c>
      <c r="D7" s="5"/>
      <c r="E7" s="5"/>
      <c r="F7" s="5"/>
      <c r="G7" s="5"/>
      <c r="H7" s="5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16.5" customHeight="1">
      <c r="A8" s="5"/>
      <c r="B8" s="5"/>
      <c r="C8" s="5" t="s">
        <v>85</v>
      </c>
      <c r="D8" s="5"/>
      <c r="E8" s="5"/>
      <c r="F8" s="5"/>
      <c r="G8" s="5"/>
      <c r="H8" s="5"/>
      <c r="I8" s="6"/>
      <c r="J8" s="6"/>
      <c r="K8" s="6"/>
      <c r="L8" s="6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12" customHeight="1">
      <c r="A9" s="5"/>
      <c r="B9" s="5"/>
      <c r="C9" s="5" t="s">
        <v>2</v>
      </c>
      <c r="D9" s="5"/>
      <c r="E9" s="5"/>
      <c r="F9" s="5"/>
      <c r="G9" s="5"/>
      <c r="H9" s="5"/>
      <c r="I9" s="6"/>
      <c r="J9" s="6"/>
      <c r="K9" s="6"/>
      <c r="L9" s="6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5" customHeight="1">
      <c r="A10" s="5"/>
      <c r="B10" s="5"/>
      <c r="C10" s="7" t="s">
        <v>3</v>
      </c>
      <c r="D10" s="5"/>
      <c r="E10" s="5"/>
      <c r="F10" s="5"/>
      <c r="G10" s="5"/>
      <c r="H10" s="5"/>
      <c r="I10" s="6"/>
      <c r="J10" s="6"/>
      <c r="K10" s="6"/>
      <c r="L10" s="6"/>
      <c r="M10" s="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5" customHeight="1">
      <c r="A11" s="5"/>
      <c r="B11" s="5"/>
      <c r="C11" s="9"/>
      <c r="D11" s="5"/>
      <c r="E11" s="5"/>
      <c r="F11" s="5"/>
      <c r="G11" s="5"/>
      <c r="H11" s="5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15" customHeight="1">
      <c r="A12" s="10" t="s">
        <v>84</v>
      </c>
      <c r="B12" s="11"/>
      <c r="C12" s="11"/>
      <c r="D12" s="12"/>
      <c r="E12" s="11"/>
      <c r="F12" s="12"/>
      <c r="G12" s="12"/>
      <c r="H12" s="12"/>
      <c r="I12" s="12"/>
      <c r="J12" s="12"/>
      <c r="K12" s="13" t="s">
        <v>4</v>
      </c>
      <c r="L12" s="14">
        <f>M77</f>
        <v>0</v>
      </c>
      <c r="M12" s="15" t="s">
        <v>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13" s="3" customFormat="1" ht="15" customHeight="1">
      <c r="A13" s="16" t="s">
        <v>200</v>
      </c>
      <c r="B13" s="11"/>
      <c r="C13" s="11"/>
      <c r="D13" s="12"/>
      <c r="E13" s="17"/>
      <c r="F13" s="18"/>
      <c r="G13" s="18"/>
      <c r="H13" s="12"/>
      <c r="I13" s="12"/>
      <c r="J13" s="12"/>
      <c r="K13" s="13" t="s">
        <v>6</v>
      </c>
      <c r="L13" s="14">
        <f>H73</f>
        <v>0</v>
      </c>
      <c r="M13" s="15" t="s">
        <v>5</v>
      </c>
    </row>
    <row r="14" spans="1:63" s="5" customFormat="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19"/>
      <c r="L14" s="20"/>
      <c r="M14" s="1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5" customFormat="1" ht="16.5" customHeight="1">
      <c r="A15" s="21"/>
      <c r="B15" s="22"/>
      <c r="C15" s="23" t="s">
        <v>7</v>
      </c>
      <c r="D15" s="24"/>
      <c r="E15" s="25" t="s">
        <v>8</v>
      </c>
      <c r="F15" s="26"/>
      <c r="G15" s="484" t="s">
        <v>299</v>
      </c>
      <c r="H15" s="485"/>
      <c r="I15" s="484" t="s">
        <v>300</v>
      </c>
      <c r="J15" s="485"/>
      <c r="K15" s="27" t="s">
        <v>9</v>
      </c>
      <c r="L15" s="28"/>
      <c r="M15" s="22" t="s">
        <v>10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5" customFormat="1" ht="16.5">
      <c r="A16" s="29" t="s">
        <v>11</v>
      </c>
      <c r="B16" s="30" t="s">
        <v>12</v>
      </c>
      <c r="C16" s="5" t="s">
        <v>13</v>
      </c>
      <c r="D16" s="30" t="s">
        <v>14</v>
      </c>
      <c r="E16" s="30" t="s">
        <v>15</v>
      </c>
      <c r="F16" s="17" t="s">
        <v>16</v>
      </c>
      <c r="G16" s="30" t="s">
        <v>17</v>
      </c>
      <c r="H16" s="17" t="s">
        <v>16</v>
      </c>
      <c r="I16" s="30" t="s">
        <v>17</v>
      </c>
      <c r="J16" s="17" t="s">
        <v>16</v>
      </c>
      <c r="K16" s="30" t="s">
        <v>17</v>
      </c>
      <c r="L16" s="17" t="s">
        <v>16</v>
      </c>
      <c r="M16" s="3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5" customFormat="1" ht="16.5">
      <c r="A17" s="31"/>
      <c r="B17" s="32"/>
      <c r="C17" s="33"/>
      <c r="D17" s="34"/>
      <c r="E17" s="32"/>
      <c r="F17" s="33"/>
      <c r="G17" s="32" t="s">
        <v>18</v>
      </c>
      <c r="H17" s="33"/>
      <c r="I17" s="32" t="s">
        <v>18</v>
      </c>
      <c r="J17" s="33"/>
      <c r="K17" s="32" t="s">
        <v>18</v>
      </c>
      <c r="L17" s="33"/>
      <c r="M17" s="3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5" customFormat="1" ht="16.5">
      <c r="A18" s="25" t="s">
        <v>19</v>
      </c>
      <c r="B18" s="35" t="s">
        <v>20</v>
      </c>
      <c r="C18" s="36" t="s">
        <v>21</v>
      </c>
      <c r="D18" s="25" t="s">
        <v>22</v>
      </c>
      <c r="E18" s="35" t="s">
        <v>23</v>
      </c>
      <c r="F18" s="37" t="s">
        <v>24</v>
      </c>
      <c r="G18" s="36" t="s">
        <v>25</v>
      </c>
      <c r="H18" s="25" t="s">
        <v>26</v>
      </c>
      <c r="I18" s="35" t="s">
        <v>27</v>
      </c>
      <c r="J18" s="36" t="s">
        <v>28</v>
      </c>
      <c r="K18" s="35" t="s">
        <v>29</v>
      </c>
      <c r="L18" s="25" t="s">
        <v>30</v>
      </c>
      <c r="M18" s="35" t="s">
        <v>31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13" s="51" customFormat="1" ht="15.75">
      <c r="A19" s="320">
        <v>1</v>
      </c>
      <c r="B19" s="51" t="s">
        <v>145</v>
      </c>
      <c r="C19" s="45" t="s">
        <v>146</v>
      </c>
      <c r="D19" s="51" t="s">
        <v>37</v>
      </c>
      <c r="E19" s="108"/>
      <c r="F19" s="50">
        <v>1</v>
      </c>
      <c r="G19" s="49"/>
      <c r="H19" s="54"/>
      <c r="I19" s="45"/>
      <c r="J19" s="46"/>
      <c r="K19" s="49"/>
      <c r="L19" s="54"/>
      <c r="M19" s="49"/>
    </row>
    <row r="20" spans="1:14" s="1" customFormat="1" ht="16.5">
      <c r="A20" s="55"/>
      <c r="B20" s="284"/>
      <c r="C20" s="55" t="s">
        <v>33</v>
      </c>
      <c r="D20" s="56" t="s">
        <v>34</v>
      </c>
      <c r="E20" s="57">
        <v>0.56</v>
      </c>
      <c r="F20" s="58">
        <f>F19*E20</f>
        <v>0.56</v>
      </c>
      <c r="G20" s="59"/>
      <c r="H20" s="59">
        <f>F20*G20</f>
        <v>0</v>
      </c>
      <c r="I20" s="55"/>
      <c r="J20" s="56"/>
      <c r="K20" s="55"/>
      <c r="L20" s="56"/>
      <c r="M20" s="59">
        <f>H20</f>
        <v>0</v>
      </c>
      <c r="N20" s="2"/>
    </row>
    <row r="21" spans="1:14" s="1" customFormat="1" ht="16.5">
      <c r="A21" s="320">
        <v>2</v>
      </c>
      <c r="B21" s="51" t="s">
        <v>201</v>
      </c>
      <c r="C21" s="45" t="s">
        <v>202</v>
      </c>
      <c r="D21" s="51" t="s">
        <v>37</v>
      </c>
      <c r="E21" s="108"/>
      <c r="F21" s="199">
        <v>2</v>
      </c>
      <c r="G21" s="49"/>
      <c r="H21" s="54"/>
      <c r="I21" s="45"/>
      <c r="J21" s="51"/>
      <c r="K21" s="49"/>
      <c r="L21" s="54"/>
      <c r="M21" s="49"/>
      <c r="N21" s="2"/>
    </row>
    <row r="22" spans="1:14" s="1" customFormat="1" ht="16.5">
      <c r="A22" s="55"/>
      <c r="B22" s="284"/>
      <c r="C22" s="55" t="s">
        <v>33</v>
      </c>
      <c r="D22" s="56" t="s">
        <v>34</v>
      </c>
      <c r="E22" s="57">
        <v>0.56</v>
      </c>
      <c r="F22" s="58">
        <f>F21*E22</f>
        <v>1.12</v>
      </c>
      <c r="G22" s="59"/>
      <c r="H22" s="59">
        <f>F22*G22</f>
        <v>0</v>
      </c>
      <c r="I22" s="55"/>
      <c r="J22" s="56"/>
      <c r="K22" s="55"/>
      <c r="L22" s="56"/>
      <c r="M22" s="59">
        <f>H22</f>
        <v>0</v>
      </c>
      <c r="N22" s="2"/>
    </row>
    <row r="23" spans="1:13" s="2" customFormat="1" ht="16.5">
      <c r="A23" s="320">
        <v>3</v>
      </c>
      <c r="B23" s="51" t="s">
        <v>147</v>
      </c>
      <c r="C23" s="45" t="s">
        <v>148</v>
      </c>
      <c r="D23" s="51" t="s">
        <v>37</v>
      </c>
      <c r="E23" s="108"/>
      <c r="F23" s="50">
        <v>2</v>
      </c>
      <c r="G23" s="49"/>
      <c r="H23" s="54"/>
      <c r="I23" s="45"/>
      <c r="J23" s="46"/>
      <c r="K23" s="49"/>
      <c r="L23" s="54"/>
      <c r="M23" s="49"/>
    </row>
    <row r="24" spans="1:13" s="2" customFormat="1" ht="16.5">
      <c r="A24" s="55"/>
      <c r="B24" s="284"/>
      <c r="C24" s="55" t="s">
        <v>33</v>
      </c>
      <c r="D24" s="56" t="s">
        <v>34</v>
      </c>
      <c r="E24" s="57">
        <v>0.45</v>
      </c>
      <c r="F24" s="58">
        <f>F23*E24</f>
        <v>0.9</v>
      </c>
      <c r="G24" s="59"/>
      <c r="H24" s="59">
        <f>F24*G24</f>
        <v>0</v>
      </c>
      <c r="I24" s="55"/>
      <c r="J24" s="56"/>
      <c r="K24" s="55"/>
      <c r="L24" s="56"/>
      <c r="M24" s="59">
        <f>H24</f>
        <v>0</v>
      </c>
    </row>
    <row r="25" spans="1:13" s="51" customFormat="1" ht="16.5">
      <c r="A25" s="320">
        <v>4</v>
      </c>
      <c r="B25" s="51" t="s">
        <v>203</v>
      </c>
      <c r="C25" s="45" t="s">
        <v>204</v>
      </c>
      <c r="D25" s="51" t="s">
        <v>32</v>
      </c>
      <c r="E25" s="47"/>
      <c r="F25" s="199">
        <v>8</v>
      </c>
      <c r="G25" s="285"/>
      <c r="H25" s="286"/>
      <c r="I25" s="49"/>
      <c r="J25" s="96"/>
      <c r="K25" s="285"/>
      <c r="L25" s="285"/>
      <c r="M25" s="49"/>
    </row>
    <row r="26" spans="1:13" s="51" customFormat="1" ht="15.75">
      <c r="A26" s="55"/>
      <c r="B26" s="284"/>
      <c r="C26" s="55" t="s">
        <v>33</v>
      </c>
      <c r="D26" s="56" t="s">
        <v>34</v>
      </c>
      <c r="E26" s="57">
        <v>0.304</v>
      </c>
      <c r="F26" s="58">
        <f>F25*E26</f>
        <v>2.432</v>
      </c>
      <c r="G26" s="59"/>
      <c r="H26" s="59">
        <f>F26*G26</f>
        <v>0</v>
      </c>
      <c r="I26" s="55"/>
      <c r="J26" s="56"/>
      <c r="K26" s="55"/>
      <c r="L26" s="56"/>
      <c r="M26" s="59">
        <f>H26</f>
        <v>0</v>
      </c>
    </row>
    <row r="27" spans="1:13" s="44" customFormat="1" ht="31.5">
      <c r="A27" s="319">
        <v>5</v>
      </c>
      <c r="B27" s="39" t="s">
        <v>129</v>
      </c>
      <c r="C27" s="38" t="s">
        <v>149</v>
      </c>
      <c r="D27" s="38" t="s">
        <v>32</v>
      </c>
      <c r="E27" s="40"/>
      <c r="F27" s="211">
        <v>8</v>
      </c>
      <c r="G27" s="43"/>
      <c r="H27" s="287"/>
      <c r="I27" s="38"/>
      <c r="J27" s="198"/>
      <c r="K27" s="43"/>
      <c r="L27" s="287"/>
      <c r="M27" s="43"/>
    </row>
    <row r="28" spans="1:13" s="1" customFormat="1" ht="16.5">
      <c r="A28" s="45"/>
      <c r="C28" s="45" t="s">
        <v>33</v>
      </c>
      <c r="D28" s="46" t="s">
        <v>34</v>
      </c>
      <c r="E28" s="47">
        <v>1.43</v>
      </c>
      <c r="F28" s="50">
        <f>F27*E28</f>
        <v>11.44</v>
      </c>
      <c r="G28" s="49"/>
      <c r="H28" s="49">
        <f>F28*G28</f>
        <v>0</v>
      </c>
      <c r="I28" s="49"/>
      <c r="J28" s="48"/>
      <c r="K28" s="49"/>
      <c r="L28" s="48"/>
      <c r="M28" s="49">
        <f>H28</f>
        <v>0</v>
      </c>
    </row>
    <row r="29" spans="1:13" s="1" customFormat="1" ht="16.5">
      <c r="A29" s="45"/>
      <c r="B29" s="46"/>
      <c r="C29" s="45" t="s">
        <v>35</v>
      </c>
      <c r="D29" s="46" t="s">
        <v>5</v>
      </c>
      <c r="E29" s="108">
        <v>0.0257</v>
      </c>
      <c r="F29" s="50">
        <f>F27*E29</f>
        <v>0.2056</v>
      </c>
      <c r="G29" s="49"/>
      <c r="H29" s="49"/>
      <c r="I29" s="49"/>
      <c r="J29" s="48"/>
      <c r="K29" s="49"/>
      <c r="L29" s="49">
        <f>F29*K29</f>
        <v>0</v>
      </c>
      <c r="M29" s="49">
        <f>L29</f>
        <v>0</v>
      </c>
    </row>
    <row r="30" spans="1:13" s="1" customFormat="1" ht="16.5" customHeight="1">
      <c r="A30" s="45"/>
      <c r="B30" s="45"/>
      <c r="C30" s="45" t="s">
        <v>130</v>
      </c>
      <c r="D30" s="51" t="s">
        <v>32</v>
      </c>
      <c r="E30" s="47">
        <v>0.929</v>
      </c>
      <c r="F30" s="50">
        <f>F27*E30</f>
        <v>7.432</v>
      </c>
      <c r="G30" s="49"/>
      <c r="H30" s="49"/>
      <c r="I30" s="49"/>
      <c r="J30" s="48">
        <f>F30*I30</f>
        <v>0</v>
      </c>
      <c r="K30" s="53"/>
      <c r="L30" s="53"/>
      <c r="M30" s="49">
        <f>J30</f>
        <v>0</v>
      </c>
    </row>
    <row r="31" spans="1:13" s="1" customFormat="1" ht="16.5">
      <c r="A31" s="55"/>
      <c r="B31" s="56"/>
      <c r="C31" s="55" t="s">
        <v>36</v>
      </c>
      <c r="D31" s="56" t="s">
        <v>5</v>
      </c>
      <c r="E31" s="210">
        <v>0.0457</v>
      </c>
      <c r="F31" s="58">
        <f>F27*E31</f>
        <v>0.3656</v>
      </c>
      <c r="G31" s="59"/>
      <c r="H31" s="59"/>
      <c r="I31" s="59"/>
      <c r="J31" s="60">
        <f>F31*I31</f>
        <v>0</v>
      </c>
      <c r="K31" s="61"/>
      <c r="L31" s="61"/>
      <c r="M31" s="59">
        <f>J31</f>
        <v>0</v>
      </c>
    </row>
    <row r="32" spans="1:13" s="109" customFormat="1" ht="40.5">
      <c r="A32" s="319">
        <v>6</v>
      </c>
      <c r="B32" s="267" t="s">
        <v>205</v>
      </c>
      <c r="C32" s="38" t="s">
        <v>206</v>
      </c>
      <c r="D32" s="266" t="s">
        <v>32</v>
      </c>
      <c r="E32" s="40"/>
      <c r="F32" s="254">
        <v>5</v>
      </c>
      <c r="G32" s="302"/>
      <c r="H32" s="303"/>
      <c r="I32" s="43"/>
      <c r="J32" s="198"/>
      <c r="K32" s="304"/>
      <c r="L32" s="304"/>
      <c r="M32" s="43"/>
    </row>
    <row r="33" spans="1:13" s="1" customFormat="1" ht="16.5">
      <c r="A33" s="45"/>
      <c r="C33" s="45" t="s">
        <v>33</v>
      </c>
      <c r="D33" s="46" t="s">
        <v>34</v>
      </c>
      <c r="E33" s="108">
        <f>0.4*60.9/100</f>
        <v>0.24359999999999998</v>
      </c>
      <c r="F33" s="50">
        <f>F32*E33</f>
        <v>1.218</v>
      </c>
      <c r="G33" s="49"/>
      <c r="H33" s="49">
        <f>F33*G33</f>
        <v>0</v>
      </c>
      <c r="I33" s="49"/>
      <c r="J33" s="48"/>
      <c r="K33" s="49"/>
      <c r="L33" s="48"/>
      <c r="M33" s="49">
        <f>H33</f>
        <v>0</v>
      </c>
    </row>
    <row r="34" spans="1:13" s="2" customFormat="1" ht="16.5">
      <c r="A34" s="55"/>
      <c r="B34" s="56"/>
      <c r="C34" s="55" t="s">
        <v>35</v>
      </c>
      <c r="D34" s="56" t="s">
        <v>5</v>
      </c>
      <c r="E34" s="305">
        <f>0.4*0.21/100</f>
        <v>0.00084</v>
      </c>
      <c r="F34" s="58">
        <f>F32*E34</f>
        <v>0.004200000000000001</v>
      </c>
      <c r="G34" s="59"/>
      <c r="H34" s="59"/>
      <c r="I34" s="59"/>
      <c r="J34" s="60"/>
      <c r="K34" s="59"/>
      <c r="L34" s="59">
        <f>F34*K34</f>
        <v>0</v>
      </c>
      <c r="M34" s="59">
        <f>L34</f>
        <v>0</v>
      </c>
    </row>
    <row r="35" spans="1:13" s="109" customFormat="1" ht="31.5">
      <c r="A35" s="319">
        <v>7</v>
      </c>
      <c r="B35" s="38" t="s">
        <v>207</v>
      </c>
      <c r="C35" s="38" t="s">
        <v>208</v>
      </c>
      <c r="D35" s="266" t="s">
        <v>209</v>
      </c>
      <c r="E35" s="40"/>
      <c r="F35" s="254">
        <v>0.05</v>
      </c>
      <c r="G35" s="302"/>
      <c r="H35" s="303"/>
      <c r="I35" s="43"/>
      <c r="J35" s="198"/>
      <c r="K35" s="304"/>
      <c r="L35" s="304"/>
      <c r="M35" s="43"/>
    </row>
    <row r="36" spans="1:13" s="1" customFormat="1" ht="16.5">
      <c r="A36" s="45"/>
      <c r="C36" s="45" t="s">
        <v>33</v>
      </c>
      <c r="D36" s="46" t="s">
        <v>34</v>
      </c>
      <c r="E36" s="47">
        <v>60.9</v>
      </c>
      <c r="F36" s="50">
        <f>F35*E36</f>
        <v>3.045</v>
      </c>
      <c r="G36" s="49"/>
      <c r="H36" s="49">
        <f>F36*G36</f>
        <v>0</v>
      </c>
      <c r="I36" s="49"/>
      <c r="J36" s="48"/>
      <c r="K36" s="49"/>
      <c r="L36" s="48"/>
      <c r="M36" s="49">
        <f>H36</f>
        <v>0</v>
      </c>
    </row>
    <row r="37" spans="1:13" s="2" customFormat="1" ht="16.5">
      <c r="A37" s="45"/>
      <c r="B37" s="46"/>
      <c r="C37" s="45" t="s">
        <v>35</v>
      </c>
      <c r="D37" s="46" t="s">
        <v>5</v>
      </c>
      <c r="E37" s="47">
        <v>0.21</v>
      </c>
      <c r="F37" s="50">
        <f>F35*E37</f>
        <v>0.0105</v>
      </c>
      <c r="G37" s="49"/>
      <c r="H37" s="49"/>
      <c r="I37" s="49"/>
      <c r="J37" s="48"/>
      <c r="K37" s="49"/>
      <c r="L37" s="49">
        <f>F37*K37</f>
        <v>0</v>
      </c>
      <c r="M37" s="49">
        <f>L37</f>
        <v>0</v>
      </c>
    </row>
    <row r="38" spans="1:13" s="109" customFormat="1" ht="24" customHeight="1">
      <c r="A38" s="38"/>
      <c r="B38" s="106"/>
      <c r="C38" s="38" t="s">
        <v>210</v>
      </c>
      <c r="D38" s="106" t="s">
        <v>32</v>
      </c>
      <c r="E38" s="40">
        <v>100</v>
      </c>
      <c r="F38" s="211">
        <f>F35*E38</f>
        <v>5</v>
      </c>
      <c r="G38" s="43"/>
      <c r="H38" s="43"/>
      <c r="I38" s="43"/>
      <c r="J38" s="41">
        <f>F38*I38</f>
        <v>0</v>
      </c>
      <c r="K38" s="307"/>
      <c r="L38" s="307"/>
      <c r="M38" s="43">
        <f>J38</f>
        <v>0</v>
      </c>
    </row>
    <row r="39" spans="1:13" s="2" customFormat="1" ht="16.5">
      <c r="A39" s="45"/>
      <c r="B39" s="51"/>
      <c r="C39" s="45" t="s">
        <v>211</v>
      </c>
      <c r="D39" s="51" t="s">
        <v>38</v>
      </c>
      <c r="E39" s="47">
        <v>14</v>
      </c>
      <c r="F39" s="50">
        <f>F35*E39</f>
        <v>0.7000000000000001</v>
      </c>
      <c r="G39" s="306"/>
      <c r="H39" s="99"/>
      <c r="I39" s="49"/>
      <c r="J39" s="48">
        <f>F39*I39</f>
        <v>0</v>
      </c>
      <c r="K39" s="306"/>
      <c r="L39" s="306"/>
      <c r="M39" s="49">
        <f>J39</f>
        <v>0</v>
      </c>
    </row>
    <row r="40" spans="1:13" s="2" customFormat="1" ht="16.5" customHeight="1">
      <c r="A40" s="55"/>
      <c r="B40" s="56"/>
      <c r="C40" s="55" t="s">
        <v>36</v>
      </c>
      <c r="D40" s="56" t="s">
        <v>5</v>
      </c>
      <c r="E40" s="57">
        <v>15.6</v>
      </c>
      <c r="F40" s="58">
        <f>F35*E40</f>
        <v>0.78</v>
      </c>
      <c r="G40" s="100"/>
      <c r="H40" s="100"/>
      <c r="I40" s="59"/>
      <c r="J40" s="60">
        <f>F40*I40</f>
        <v>0</v>
      </c>
      <c r="K40" s="98"/>
      <c r="L40" s="98"/>
      <c r="M40" s="59">
        <f>J40</f>
        <v>0</v>
      </c>
    </row>
    <row r="41" spans="1:13" s="1" customFormat="1" ht="16.5">
      <c r="A41" s="320">
        <v>8</v>
      </c>
      <c r="B41" s="103" t="s">
        <v>44</v>
      </c>
      <c r="C41" s="45" t="s">
        <v>140</v>
      </c>
      <c r="D41" s="51" t="s">
        <v>37</v>
      </c>
      <c r="E41" s="47"/>
      <c r="F41" s="52">
        <v>4</v>
      </c>
      <c r="G41" s="104"/>
      <c r="H41" s="53"/>
      <c r="I41" s="49"/>
      <c r="J41" s="49"/>
      <c r="K41" s="101"/>
      <c r="L41" s="102"/>
      <c r="M41" s="49"/>
    </row>
    <row r="42" spans="1:13" s="1" customFormat="1" ht="16.5">
      <c r="A42" s="45"/>
      <c r="C42" s="45" t="s">
        <v>33</v>
      </c>
      <c r="D42" s="1" t="s">
        <v>34</v>
      </c>
      <c r="E42" s="49">
        <v>0.82</v>
      </c>
      <c r="F42" s="48">
        <f>F41*E42</f>
        <v>3.28</v>
      </c>
      <c r="G42" s="49"/>
      <c r="H42" s="49">
        <f>F42*G42</f>
        <v>0</v>
      </c>
      <c r="I42" s="45"/>
      <c r="J42" s="48"/>
      <c r="K42" s="45"/>
      <c r="L42" s="48"/>
      <c r="M42" s="49">
        <f>H42</f>
        <v>0</v>
      </c>
    </row>
    <row r="43" spans="1:13" s="1" customFormat="1" ht="16.5">
      <c r="A43" s="45"/>
      <c r="B43" s="46"/>
      <c r="C43" s="45" t="s">
        <v>35</v>
      </c>
      <c r="D43" s="46" t="s">
        <v>5</v>
      </c>
      <c r="E43" s="49">
        <v>0.01</v>
      </c>
      <c r="F43" s="48">
        <f>F41*E43</f>
        <v>0.04</v>
      </c>
      <c r="G43" s="49"/>
      <c r="H43" s="49"/>
      <c r="I43" s="45"/>
      <c r="J43" s="48"/>
      <c r="K43" s="49"/>
      <c r="L43" s="49">
        <f>F43*K43</f>
        <v>0</v>
      </c>
      <c r="M43" s="49">
        <f>L43</f>
        <v>0</v>
      </c>
    </row>
    <row r="44" spans="1:13" s="1" customFormat="1" ht="16.5">
      <c r="A44" s="45"/>
      <c r="B44" s="51"/>
      <c r="C44" s="45" t="s">
        <v>141</v>
      </c>
      <c r="D44" s="51" t="s">
        <v>37</v>
      </c>
      <c r="E44" s="49">
        <v>1</v>
      </c>
      <c r="F44" s="48">
        <f>F41*E44</f>
        <v>4</v>
      </c>
      <c r="G44" s="49"/>
      <c r="H44" s="49"/>
      <c r="I44" s="49"/>
      <c r="J44" s="48">
        <f>F44*I44</f>
        <v>0</v>
      </c>
      <c r="K44" s="53"/>
      <c r="L44" s="53"/>
      <c r="M44" s="49">
        <f>J44</f>
        <v>0</v>
      </c>
    </row>
    <row r="45" spans="1:13" s="1" customFormat="1" ht="16.5">
      <c r="A45" s="55"/>
      <c r="B45" s="56"/>
      <c r="C45" s="55" t="s">
        <v>36</v>
      </c>
      <c r="D45" s="56" t="s">
        <v>5</v>
      </c>
      <c r="E45" s="59">
        <v>0.07</v>
      </c>
      <c r="F45" s="60">
        <f>F41*E45</f>
        <v>0.28</v>
      </c>
      <c r="G45" s="98"/>
      <c r="H45" s="100"/>
      <c r="I45" s="59"/>
      <c r="J45" s="60">
        <f>F45*I45</f>
        <v>0</v>
      </c>
      <c r="K45" s="97"/>
      <c r="L45" s="98"/>
      <c r="M45" s="59">
        <f>J45</f>
        <v>0</v>
      </c>
    </row>
    <row r="46" spans="1:13" s="1" customFormat="1" ht="16.5">
      <c r="A46" s="320">
        <v>9</v>
      </c>
      <c r="B46" s="103" t="s">
        <v>212</v>
      </c>
      <c r="C46" s="45" t="s">
        <v>162</v>
      </c>
      <c r="D46" s="51" t="s">
        <v>37</v>
      </c>
      <c r="E46" s="47"/>
      <c r="F46" s="199">
        <v>1</v>
      </c>
      <c r="G46" s="49"/>
      <c r="H46" s="54"/>
      <c r="I46" s="49"/>
      <c r="J46" s="96"/>
      <c r="K46" s="53"/>
      <c r="L46" s="105"/>
      <c r="M46" s="49"/>
    </row>
    <row r="47" spans="1:13" s="1" customFormat="1" ht="16.5">
      <c r="A47" s="45"/>
      <c r="C47" s="45" t="s">
        <v>33</v>
      </c>
      <c r="D47" s="46" t="s">
        <v>34</v>
      </c>
      <c r="E47" s="47">
        <v>12.4</v>
      </c>
      <c r="F47" s="50">
        <f>F46*E47</f>
        <v>12.4</v>
      </c>
      <c r="G47" s="49"/>
      <c r="H47" s="54">
        <f>F47*G47</f>
        <v>0</v>
      </c>
      <c r="I47" s="45"/>
      <c r="J47" s="46"/>
      <c r="K47" s="45"/>
      <c r="L47" s="46"/>
      <c r="M47" s="49">
        <f>H47</f>
        <v>0</v>
      </c>
    </row>
    <row r="48" spans="1:13" s="1" customFormat="1" ht="16.5">
      <c r="A48" s="45"/>
      <c r="B48" s="46"/>
      <c r="C48" s="45" t="s">
        <v>35</v>
      </c>
      <c r="D48" s="46" t="s">
        <v>5</v>
      </c>
      <c r="E48" s="47">
        <v>0.85</v>
      </c>
      <c r="F48" s="50">
        <f>F46*E48</f>
        <v>0.85</v>
      </c>
      <c r="G48" s="49"/>
      <c r="H48" s="54"/>
      <c r="I48" s="45"/>
      <c r="J48" s="46"/>
      <c r="K48" s="49"/>
      <c r="L48" s="54">
        <f>F48*K48</f>
        <v>0</v>
      </c>
      <c r="M48" s="49">
        <f>L48</f>
        <v>0</v>
      </c>
    </row>
    <row r="49" spans="1:13" s="1" customFormat="1" ht="16.5">
      <c r="A49" s="45"/>
      <c r="B49" s="51"/>
      <c r="C49" s="45" t="s">
        <v>215</v>
      </c>
      <c r="D49" s="51" t="s">
        <v>37</v>
      </c>
      <c r="E49" s="47">
        <v>1</v>
      </c>
      <c r="F49" s="50">
        <f>F46*E49</f>
        <v>1</v>
      </c>
      <c r="G49" s="49"/>
      <c r="H49" s="54"/>
      <c r="I49" s="49"/>
      <c r="J49" s="96">
        <f>F49*I49</f>
        <v>0</v>
      </c>
      <c r="K49" s="53"/>
      <c r="L49" s="105"/>
      <c r="M49" s="49">
        <f>J49</f>
        <v>0</v>
      </c>
    </row>
    <row r="50" spans="1:13" s="1" customFormat="1" ht="16.5">
      <c r="A50" s="45"/>
      <c r="B50" s="51"/>
      <c r="C50" s="45" t="s">
        <v>213</v>
      </c>
      <c r="D50" s="51" t="s">
        <v>38</v>
      </c>
      <c r="E50" s="47">
        <v>8.5</v>
      </c>
      <c r="F50" s="50">
        <f>F46*E50</f>
        <v>8.5</v>
      </c>
      <c r="G50" s="49"/>
      <c r="H50" s="54"/>
      <c r="I50" s="49"/>
      <c r="J50" s="96">
        <f>F50*I50</f>
        <v>0</v>
      </c>
      <c r="K50" s="53"/>
      <c r="L50" s="105"/>
      <c r="M50" s="49">
        <f>J50</f>
        <v>0</v>
      </c>
    </row>
    <row r="51" spans="1:13" s="1" customFormat="1" ht="16.5">
      <c r="A51" s="45"/>
      <c r="B51" s="51"/>
      <c r="C51" s="45" t="s">
        <v>214</v>
      </c>
      <c r="D51" s="51" t="s">
        <v>38</v>
      </c>
      <c r="E51" s="47">
        <v>10</v>
      </c>
      <c r="F51" s="199">
        <f>F46*E51</f>
        <v>10</v>
      </c>
      <c r="G51" s="49"/>
      <c r="H51" s="54"/>
      <c r="I51" s="49"/>
      <c r="J51" s="288">
        <f>F51*I51</f>
        <v>0</v>
      </c>
      <c r="K51" s="53"/>
      <c r="L51" s="105"/>
      <c r="M51" s="49">
        <f>J51</f>
        <v>0</v>
      </c>
    </row>
    <row r="52" spans="1:13" s="1" customFormat="1" ht="16.5">
      <c r="A52" s="55"/>
      <c r="B52" s="56"/>
      <c r="C52" s="55" t="s">
        <v>36</v>
      </c>
      <c r="D52" s="56" t="s">
        <v>5</v>
      </c>
      <c r="E52" s="57">
        <v>1.39</v>
      </c>
      <c r="F52" s="58">
        <f>F46*E52</f>
        <v>1.39</v>
      </c>
      <c r="G52" s="59"/>
      <c r="H52" s="301"/>
      <c r="I52" s="59"/>
      <c r="J52" s="289">
        <f>F52*I52</f>
        <v>0</v>
      </c>
      <c r="K52" s="61"/>
      <c r="L52" s="308"/>
      <c r="M52" s="59">
        <f>J52</f>
        <v>0</v>
      </c>
    </row>
    <row r="53" spans="1:13" s="65" customFormat="1" ht="31.5">
      <c r="A53" s="319">
        <v>10</v>
      </c>
      <c r="B53" s="39" t="s">
        <v>43</v>
      </c>
      <c r="C53" s="38" t="s">
        <v>166</v>
      </c>
      <c r="D53" s="106" t="s">
        <v>40</v>
      </c>
      <c r="E53" s="40"/>
      <c r="F53" s="107">
        <v>4</v>
      </c>
      <c r="G53" s="42"/>
      <c r="H53" s="42"/>
      <c r="I53" s="43"/>
      <c r="J53" s="43"/>
      <c r="K53" s="110"/>
      <c r="L53" s="111"/>
      <c r="M53" s="43"/>
    </row>
    <row r="54" spans="1:13" s="66" customFormat="1" ht="15.75">
      <c r="A54" s="45"/>
      <c r="B54" s="51"/>
      <c r="C54" s="45" t="s">
        <v>33</v>
      </c>
      <c r="D54" s="51" t="s">
        <v>34</v>
      </c>
      <c r="E54" s="47">
        <v>2.19</v>
      </c>
      <c r="F54" s="48">
        <f>F53*E54</f>
        <v>8.76</v>
      </c>
      <c r="G54" s="49"/>
      <c r="H54" s="49">
        <f>F54*G54</f>
        <v>0</v>
      </c>
      <c r="I54" s="45"/>
      <c r="J54" s="48"/>
      <c r="K54" s="45"/>
      <c r="L54" s="46"/>
      <c r="M54" s="49">
        <f>H54</f>
        <v>0</v>
      </c>
    </row>
    <row r="55" spans="1:13" s="66" customFormat="1" ht="15.75">
      <c r="A55" s="45"/>
      <c r="B55" s="46"/>
      <c r="C55" s="45" t="s">
        <v>35</v>
      </c>
      <c r="D55" s="46" t="s">
        <v>5</v>
      </c>
      <c r="E55" s="49">
        <v>0.07</v>
      </c>
      <c r="F55" s="48">
        <f>F53*E55</f>
        <v>0.28</v>
      </c>
      <c r="G55" s="49"/>
      <c r="H55" s="49"/>
      <c r="I55" s="45"/>
      <c r="J55" s="48"/>
      <c r="K55" s="49"/>
      <c r="L55" s="49">
        <f>F55*K55</f>
        <v>0</v>
      </c>
      <c r="M55" s="49">
        <f>L55</f>
        <v>0</v>
      </c>
    </row>
    <row r="56" spans="1:13" s="67" customFormat="1" ht="15.75">
      <c r="A56" s="45"/>
      <c r="B56" s="51"/>
      <c r="C56" s="45" t="s">
        <v>216</v>
      </c>
      <c r="D56" s="51" t="s">
        <v>40</v>
      </c>
      <c r="E56" s="49">
        <v>1</v>
      </c>
      <c r="F56" s="48">
        <f>F53*E56</f>
        <v>4</v>
      </c>
      <c r="G56" s="49"/>
      <c r="H56" s="49"/>
      <c r="I56" s="54"/>
      <c r="J56" s="48">
        <f>F56*I56</f>
        <v>0</v>
      </c>
      <c r="K56" s="53"/>
      <c r="L56" s="53"/>
      <c r="M56" s="49">
        <f>J56</f>
        <v>0</v>
      </c>
    </row>
    <row r="57" spans="1:13" s="70" customFormat="1" ht="16.5">
      <c r="A57" s="55"/>
      <c r="B57" s="56"/>
      <c r="C57" s="55" t="s">
        <v>36</v>
      </c>
      <c r="D57" s="56" t="s">
        <v>5</v>
      </c>
      <c r="E57" s="59">
        <v>0.37</v>
      </c>
      <c r="F57" s="60">
        <f>F53*E57</f>
        <v>1.48</v>
      </c>
      <c r="G57" s="98"/>
      <c r="H57" s="100"/>
      <c r="I57" s="59"/>
      <c r="J57" s="60">
        <f>F57*I57</f>
        <v>0</v>
      </c>
      <c r="K57" s="97"/>
      <c r="L57" s="98"/>
      <c r="M57" s="59">
        <f>J57</f>
        <v>0</v>
      </c>
    </row>
    <row r="58" spans="1:13" s="44" customFormat="1" ht="31.5">
      <c r="A58" s="319">
        <v>11</v>
      </c>
      <c r="B58" s="39" t="s">
        <v>131</v>
      </c>
      <c r="C58" s="38" t="s">
        <v>217</v>
      </c>
      <c r="D58" s="106" t="s">
        <v>37</v>
      </c>
      <c r="E58" s="40"/>
      <c r="F58" s="254">
        <v>1</v>
      </c>
      <c r="G58" s="42"/>
      <c r="H58" s="42"/>
      <c r="I58" s="43"/>
      <c r="J58" s="38"/>
      <c r="K58" s="203"/>
      <c r="L58" s="204"/>
      <c r="M58" s="43"/>
    </row>
    <row r="59" spans="1:13" s="2" customFormat="1" ht="16.5">
      <c r="A59" s="45"/>
      <c r="C59" s="45" t="s">
        <v>33</v>
      </c>
      <c r="D59" s="46" t="s">
        <v>34</v>
      </c>
      <c r="E59" s="47">
        <v>2.44</v>
      </c>
      <c r="F59" s="50">
        <f>F58*E59</f>
        <v>2.44</v>
      </c>
      <c r="G59" s="49"/>
      <c r="H59" s="49">
        <f>F59*G59</f>
        <v>0</v>
      </c>
      <c r="I59" s="49"/>
      <c r="J59" s="48"/>
      <c r="K59" s="49"/>
      <c r="L59" s="48"/>
      <c r="M59" s="49">
        <f>H59</f>
        <v>0</v>
      </c>
    </row>
    <row r="60" spans="1:13" s="2" customFormat="1" ht="16.5">
      <c r="A60" s="45"/>
      <c r="B60" s="46"/>
      <c r="C60" s="45" t="s">
        <v>35</v>
      </c>
      <c r="D60" s="46" t="s">
        <v>5</v>
      </c>
      <c r="E60" s="47">
        <v>0.13</v>
      </c>
      <c r="F60" s="50">
        <f>F58*E60</f>
        <v>0.13</v>
      </c>
      <c r="G60" s="49"/>
      <c r="H60" s="49"/>
      <c r="I60" s="49"/>
      <c r="J60" s="48"/>
      <c r="K60" s="49"/>
      <c r="L60" s="49">
        <f>F60*K60</f>
        <v>0</v>
      </c>
      <c r="M60" s="49">
        <f>L60</f>
        <v>0</v>
      </c>
    </row>
    <row r="61" spans="1:22" s="1" customFormat="1" ht="16.5">
      <c r="A61" s="45"/>
      <c r="B61" s="51"/>
      <c r="C61" s="45" t="s">
        <v>132</v>
      </c>
      <c r="D61" s="51" t="s">
        <v>37</v>
      </c>
      <c r="E61" s="47">
        <v>1</v>
      </c>
      <c r="F61" s="199">
        <f>F58*E61</f>
        <v>1</v>
      </c>
      <c r="G61" s="49"/>
      <c r="H61" s="49"/>
      <c r="I61" s="49"/>
      <c r="J61" s="52">
        <f>F61*I61</f>
        <v>0</v>
      </c>
      <c r="K61" s="53"/>
      <c r="L61" s="53"/>
      <c r="M61" s="49">
        <f>J61</f>
        <v>0</v>
      </c>
      <c r="N61" s="2"/>
      <c r="O61" s="2"/>
      <c r="P61" s="2"/>
      <c r="Q61" s="2"/>
      <c r="R61" s="2"/>
      <c r="S61" s="2"/>
      <c r="T61" s="2"/>
      <c r="U61" s="2"/>
      <c r="V61" s="2"/>
    </row>
    <row r="62" spans="1:13" s="1" customFormat="1" ht="16.5">
      <c r="A62" s="55"/>
      <c r="B62" s="56"/>
      <c r="C62" s="55" t="s">
        <v>36</v>
      </c>
      <c r="D62" s="56" t="s">
        <v>5</v>
      </c>
      <c r="E62" s="57">
        <v>0.94</v>
      </c>
      <c r="F62" s="58">
        <f>F58*E62</f>
        <v>0.94</v>
      </c>
      <c r="G62" s="98"/>
      <c r="H62" s="100"/>
      <c r="I62" s="59"/>
      <c r="J62" s="60">
        <f>F62*I62</f>
        <v>0</v>
      </c>
      <c r="K62" s="98"/>
      <c r="L62" s="98"/>
      <c r="M62" s="59">
        <f>J62</f>
        <v>0</v>
      </c>
    </row>
    <row r="63" spans="1:13" s="44" customFormat="1" ht="31.5">
      <c r="A63" s="319">
        <v>12</v>
      </c>
      <c r="B63" s="39" t="s">
        <v>131</v>
      </c>
      <c r="C63" s="38" t="s">
        <v>268</v>
      </c>
      <c r="D63" s="106" t="s">
        <v>37</v>
      </c>
      <c r="E63" s="40"/>
      <c r="F63" s="254">
        <v>1</v>
      </c>
      <c r="G63" s="42"/>
      <c r="H63" s="42"/>
      <c r="I63" s="43"/>
      <c r="J63" s="38"/>
      <c r="K63" s="203"/>
      <c r="L63" s="204"/>
      <c r="M63" s="43"/>
    </row>
    <row r="64" spans="1:13" s="2" customFormat="1" ht="16.5">
      <c r="A64" s="45"/>
      <c r="C64" s="45" t="s">
        <v>33</v>
      </c>
      <c r="D64" s="46" t="s">
        <v>34</v>
      </c>
      <c r="E64" s="47">
        <v>2.44</v>
      </c>
      <c r="F64" s="50">
        <f>F63*E64</f>
        <v>2.44</v>
      </c>
      <c r="G64" s="49"/>
      <c r="H64" s="49">
        <f>F64*G64</f>
        <v>0</v>
      </c>
      <c r="I64" s="49"/>
      <c r="J64" s="48"/>
      <c r="K64" s="49"/>
      <c r="L64" s="48"/>
      <c r="M64" s="49">
        <f>H64</f>
        <v>0</v>
      </c>
    </row>
    <row r="65" spans="1:13" s="2" customFormat="1" ht="16.5">
      <c r="A65" s="45"/>
      <c r="B65" s="46"/>
      <c r="C65" s="45" t="s">
        <v>35</v>
      </c>
      <c r="D65" s="46" t="s">
        <v>5</v>
      </c>
      <c r="E65" s="47">
        <v>0.13</v>
      </c>
      <c r="F65" s="50">
        <f>F63*E65</f>
        <v>0.13</v>
      </c>
      <c r="G65" s="49"/>
      <c r="H65" s="49"/>
      <c r="I65" s="49"/>
      <c r="J65" s="48"/>
      <c r="K65" s="49"/>
      <c r="L65" s="49">
        <f>F65*K65</f>
        <v>0</v>
      </c>
      <c r="M65" s="49">
        <f>L65</f>
        <v>0</v>
      </c>
    </row>
    <row r="66" spans="1:22" s="1" customFormat="1" ht="31.5">
      <c r="A66" s="45"/>
      <c r="B66" s="51"/>
      <c r="C66" s="321" t="s">
        <v>269</v>
      </c>
      <c r="D66" s="51" t="s">
        <v>37</v>
      </c>
      <c r="E66" s="47">
        <v>1</v>
      </c>
      <c r="F66" s="199">
        <f>F63*E66</f>
        <v>1</v>
      </c>
      <c r="G66" s="49"/>
      <c r="H66" s="49"/>
      <c r="I66" s="49"/>
      <c r="J66" s="52">
        <f>F66*I66</f>
        <v>0</v>
      </c>
      <c r="K66" s="53"/>
      <c r="L66" s="53"/>
      <c r="M66" s="49">
        <f>J66</f>
        <v>0</v>
      </c>
      <c r="N66" s="2"/>
      <c r="O66" s="2"/>
      <c r="P66" s="2"/>
      <c r="Q66" s="2"/>
      <c r="R66" s="2"/>
      <c r="S66" s="2"/>
      <c r="T66" s="2"/>
      <c r="U66" s="2"/>
      <c r="V66" s="2"/>
    </row>
    <row r="67" spans="1:13" s="1" customFormat="1" ht="16.5">
      <c r="A67" s="55"/>
      <c r="B67" s="56"/>
      <c r="C67" s="55" t="s">
        <v>36</v>
      </c>
      <c r="D67" s="56" t="s">
        <v>5</v>
      </c>
      <c r="E67" s="57">
        <v>0.94</v>
      </c>
      <c r="F67" s="58">
        <f>F63*E67</f>
        <v>0.94</v>
      </c>
      <c r="G67" s="98"/>
      <c r="H67" s="100"/>
      <c r="I67" s="59"/>
      <c r="J67" s="60">
        <f>F67*I67</f>
        <v>0</v>
      </c>
      <c r="K67" s="98"/>
      <c r="L67" s="98"/>
      <c r="M67" s="59">
        <f>J67</f>
        <v>0</v>
      </c>
    </row>
    <row r="68" spans="1:13" s="1" customFormat="1" ht="16.5">
      <c r="A68" s="320">
        <v>13</v>
      </c>
      <c r="B68" s="103" t="s">
        <v>218</v>
      </c>
      <c r="C68" s="45" t="s">
        <v>219</v>
      </c>
      <c r="D68" s="51" t="s">
        <v>37</v>
      </c>
      <c r="E68" s="47"/>
      <c r="F68" s="50">
        <v>1</v>
      </c>
      <c r="G68" s="49"/>
      <c r="H68" s="54"/>
      <c r="I68" s="49"/>
      <c r="J68" s="96"/>
      <c r="K68" s="285"/>
      <c r="L68" s="285"/>
      <c r="M68" s="49"/>
    </row>
    <row r="69" spans="1:13" s="1" customFormat="1" ht="16.5">
      <c r="A69" s="45"/>
      <c r="C69" s="45" t="s">
        <v>33</v>
      </c>
      <c r="D69" s="46" t="s">
        <v>34</v>
      </c>
      <c r="E69" s="47">
        <v>1.34</v>
      </c>
      <c r="F69" s="50">
        <f>F68*E69</f>
        <v>1.34</v>
      </c>
      <c r="G69" s="49"/>
      <c r="H69" s="49">
        <f>F69*G69</f>
        <v>0</v>
      </c>
      <c r="I69" s="49"/>
      <c r="J69" s="48"/>
      <c r="K69" s="49"/>
      <c r="L69" s="48"/>
      <c r="M69" s="49">
        <f>H69</f>
        <v>0</v>
      </c>
    </row>
    <row r="70" spans="1:13" s="1" customFormat="1" ht="16.5">
      <c r="A70" s="45"/>
      <c r="B70" s="46"/>
      <c r="C70" s="45" t="s">
        <v>35</v>
      </c>
      <c r="D70" s="46" t="s">
        <v>5</v>
      </c>
      <c r="E70" s="47">
        <v>0.06</v>
      </c>
      <c r="F70" s="50">
        <f>F68*E70</f>
        <v>0.06</v>
      </c>
      <c r="G70" s="49"/>
      <c r="H70" s="49"/>
      <c r="I70" s="49"/>
      <c r="J70" s="48"/>
      <c r="K70" s="49"/>
      <c r="L70" s="49">
        <f>F70*K70</f>
        <v>0</v>
      </c>
      <c r="M70" s="49">
        <f>L70</f>
        <v>0</v>
      </c>
    </row>
    <row r="71" spans="1:13" s="2" customFormat="1" ht="16.5">
      <c r="A71" s="45"/>
      <c r="B71" s="45"/>
      <c r="C71" s="45" t="s">
        <v>220</v>
      </c>
      <c r="D71" s="45" t="s">
        <v>37</v>
      </c>
      <c r="E71" s="47">
        <v>1</v>
      </c>
      <c r="F71" s="50">
        <f>F68*E71</f>
        <v>1</v>
      </c>
      <c r="G71" s="49"/>
      <c r="H71" s="49"/>
      <c r="I71" s="49"/>
      <c r="J71" s="48">
        <f>F71*I71</f>
        <v>0</v>
      </c>
      <c r="K71" s="53"/>
      <c r="L71" s="53"/>
      <c r="M71" s="49">
        <f>J71</f>
        <v>0</v>
      </c>
    </row>
    <row r="72" spans="1:13" s="2" customFormat="1" ht="16.5">
      <c r="A72" s="55"/>
      <c r="B72" s="56"/>
      <c r="C72" s="55" t="s">
        <v>36</v>
      </c>
      <c r="D72" s="56" t="s">
        <v>5</v>
      </c>
      <c r="E72" s="57">
        <v>0.18</v>
      </c>
      <c r="F72" s="58">
        <f>F68*E72</f>
        <v>0.18</v>
      </c>
      <c r="G72" s="59"/>
      <c r="H72" s="59"/>
      <c r="I72" s="59"/>
      <c r="J72" s="60">
        <f>F72*I72</f>
        <v>0</v>
      </c>
      <c r="K72" s="98"/>
      <c r="L72" s="98"/>
      <c r="M72" s="59">
        <f>J72</f>
        <v>0</v>
      </c>
    </row>
    <row r="73" spans="1:13" s="271" customFormat="1" ht="16.5">
      <c r="A73" s="268"/>
      <c r="B73" s="268"/>
      <c r="C73" s="269" t="s">
        <v>10</v>
      </c>
      <c r="D73" s="268"/>
      <c r="E73" s="268"/>
      <c r="F73" s="268"/>
      <c r="G73" s="268"/>
      <c r="H73" s="270">
        <f>SUM(H20:H72)</f>
        <v>0</v>
      </c>
      <c r="I73" s="270"/>
      <c r="J73" s="270">
        <f>SUM(J20:J72)</f>
        <v>0</v>
      </c>
      <c r="K73" s="270"/>
      <c r="L73" s="270">
        <f>SUM(L20:L72)</f>
        <v>0</v>
      </c>
      <c r="M73" s="270">
        <f>SUM(M20:M72)</f>
        <v>0</v>
      </c>
    </row>
    <row r="74" spans="1:256" s="279" customFormat="1" ht="16.5">
      <c r="A74" s="272"/>
      <c r="B74" s="272"/>
      <c r="C74" s="273" t="s">
        <v>41</v>
      </c>
      <c r="D74" s="274"/>
      <c r="E74" s="275"/>
      <c r="F74" s="275"/>
      <c r="G74" s="276"/>
      <c r="H74" s="277">
        <f>H73*D74</f>
        <v>0</v>
      </c>
      <c r="I74" s="277"/>
      <c r="J74" s="277">
        <f>J73*D74</f>
        <v>0</v>
      </c>
      <c r="K74" s="277"/>
      <c r="L74" s="277">
        <f>L73*D74</f>
        <v>0</v>
      </c>
      <c r="M74" s="277">
        <f>SUM(H74:L74)</f>
        <v>0</v>
      </c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8"/>
      <c r="GF74" s="278"/>
      <c r="GG74" s="278"/>
      <c r="GH74" s="278"/>
      <c r="GI74" s="278"/>
      <c r="GJ74" s="278"/>
      <c r="GK74" s="278"/>
      <c r="GL74" s="278"/>
      <c r="GM74" s="278"/>
      <c r="GN74" s="278"/>
      <c r="GO74" s="278"/>
      <c r="GP74" s="278"/>
      <c r="GQ74" s="278"/>
      <c r="GR74" s="278"/>
      <c r="GS74" s="278"/>
      <c r="GT74" s="278"/>
      <c r="GU74" s="278"/>
      <c r="GV74" s="278"/>
      <c r="GW74" s="278"/>
      <c r="GX74" s="278"/>
      <c r="GY74" s="278"/>
      <c r="GZ74" s="278"/>
      <c r="HA74" s="278"/>
      <c r="HB74" s="278"/>
      <c r="HC74" s="278"/>
      <c r="HD74" s="278"/>
      <c r="HE74" s="278"/>
      <c r="HF74" s="278"/>
      <c r="HG74" s="278"/>
      <c r="HH74" s="278"/>
      <c r="HI74" s="278"/>
      <c r="HJ74" s="278"/>
      <c r="HK74" s="278"/>
      <c r="HL74" s="278"/>
      <c r="HM74" s="278"/>
      <c r="HN74" s="278"/>
      <c r="HO74" s="278"/>
      <c r="HP74" s="278"/>
      <c r="HQ74" s="278"/>
      <c r="HR74" s="278"/>
      <c r="HS74" s="278"/>
      <c r="HT74" s="278"/>
      <c r="HU74" s="278"/>
      <c r="HV74" s="278"/>
      <c r="HW74" s="278"/>
      <c r="HX74" s="278"/>
      <c r="HY74" s="278"/>
      <c r="HZ74" s="278"/>
      <c r="IA74" s="278"/>
      <c r="IB74" s="278"/>
      <c r="IC74" s="278"/>
      <c r="ID74" s="278"/>
      <c r="IE74" s="278"/>
      <c r="IF74" s="278"/>
      <c r="IG74" s="278"/>
      <c r="IH74" s="278"/>
      <c r="II74" s="278"/>
      <c r="IJ74" s="278"/>
      <c r="IK74" s="278"/>
      <c r="IL74" s="278"/>
      <c r="IM74" s="278"/>
      <c r="IN74" s="278"/>
      <c r="IO74" s="278"/>
      <c r="IP74" s="278"/>
      <c r="IQ74" s="278"/>
      <c r="IR74" s="278"/>
      <c r="IS74" s="278"/>
      <c r="IT74" s="278"/>
      <c r="IU74" s="278"/>
      <c r="IV74" s="278"/>
    </row>
    <row r="75" spans="1:13" s="271" customFormat="1" ht="16.5">
      <c r="A75" s="268"/>
      <c r="B75" s="268"/>
      <c r="C75" s="269" t="s">
        <v>10</v>
      </c>
      <c r="D75" s="268"/>
      <c r="E75" s="268"/>
      <c r="F75" s="268"/>
      <c r="G75" s="268"/>
      <c r="H75" s="270">
        <f>H73+H74</f>
        <v>0</v>
      </c>
      <c r="I75" s="270"/>
      <c r="J75" s="270">
        <f>J73+J74</f>
        <v>0</v>
      </c>
      <c r="K75" s="270"/>
      <c r="L75" s="270">
        <f>L73+L74</f>
        <v>0</v>
      </c>
      <c r="M75" s="270">
        <f>SUM(H75:L75)</f>
        <v>0</v>
      </c>
    </row>
    <row r="76" spans="1:256" s="279" customFormat="1" ht="16.5">
      <c r="A76" s="272"/>
      <c r="B76" s="272"/>
      <c r="C76" s="273" t="s">
        <v>42</v>
      </c>
      <c r="D76" s="274"/>
      <c r="E76" s="275"/>
      <c r="F76" s="275"/>
      <c r="G76" s="276"/>
      <c r="H76" s="277">
        <f>H75*D76</f>
        <v>0</v>
      </c>
      <c r="I76" s="277"/>
      <c r="J76" s="277">
        <f>J75*D76</f>
        <v>0</v>
      </c>
      <c r="K76" s="277"/>
      <c r="L76" s="277">
        <f>L75*D76</f>
        <v>0</v>
      </c>
      <c r="M76" s="277">
        <f>SUM(H76:L76)</f>
        <v>0</v>
      </c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CY76" s="278"/>
      <c r="CZ76" s="278"/>
      <c r="DA76" s="278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8"/>
      <c r="EE76" s="278"/>
      <c r="EF76" s="278"/>
      <c r="EG76" s="278"/>
      <c r="EH76" s="278"/>
      <c r="EI76" s="278"/>
      <c r="EJ76" s="278"/>
      <c r="EK76" s="278"/>
      <c r="EL76" s="278"/>
      <c r="EM76" s="278"/>
      <c r="EN76" s="278"/>
      <c r="EO76" s="278"/>
      <c r="EP76" s="278"/>
      <c r="EQ76" s="278"/>
      <c r="ER76" s="278"/>
      <c r="ES76" s="278"/>
      <c r="ET76" s="278"/>
      <c r="EU76" s="278"/>
      <c r="EV76" s="278"/>
      <c r="EW76" s="278"/>
      <c r="EX76" s="278"/>
      <c r="EY76" s="278"/>
      <c r="EZ76" s="278"/>
      <c r="FA76" s="278"/>
      <c r="FB76" s="278"/>
      <c r="FC76" s="278"/>
      <c r="FD76" s="278"/>
      <c r="FE76" s="278"/>
      <c r="FF76" s="278"/>
      <c r="FG76" s="278"/>
      <c r="FH76" s="278"/>
      <c r="FI76" s="278"/>
      <c r="FJ76" s="278"/>
      <c r="FK76" s="278"/>
      <c r="FL76" s="278"/>
      <c r="FM76" s="278"/>
      <c r="FN76" s="278"/>
      <c r="FO76" s="278"/>
      <c r="FP76" s="278"/>
      <c r="FQ76" s="278"/>
      <c r="FR76" s="278"/>
      <c r="FS76" s="278"/>
      <c r="FT76" s="278"/>
      <c r="FU76" s="278"/>
      <c r="FV76" s="278"/>
      <c r="FW76" s="278"/>
      <c r="FX76" s="278"/>
      <c r="FY76" s="278"/>
      <c r="FZ76" s="278"/>
      <c r="GA76" s="278"/>
      <c r="GB76" s="278"/>
      <c r="GC76" s="278"/>
      <c r="GD76" s="278"/>
      <c r="GE76" s="278"/>
      <c r="GF76" s="278"/>
      <c r="GG76" s="278"/>
      <c r="GH76" s="278"/>
      <c r="GI76" s="278"/>
      <c r="GJ76" s="278"/>
      <c r="GK76" s="278"/>
      <c r="GL76" s="278"/>
      <c r="GM76" s="278"/>
      <c r="GN76" s="278"/>
      <c r="GO76" s="278"/>
      <c r="GP76" s="278"/>
      <c r="GQ76" s="278"/>
      <c r="GR76" s="278"/>
      <c r="GS76" s="278"/>
      <c r="GT76" s="278"/>
      <c r="GU76" s="278"/>
      <c r="GV76" s="278"/>
      <c r="GW76" s="278"/>
      <c r="GX76" s="278"/>
      <c r="GY76" s="278"/>
      <c r="GZ76" s="278"/>
      <c r="HA76" s="278"/>
      <c r="HB76" s="278"/>
      <c r="HC76" s="278"/>
      <c r="HD76" s="278"/>
      <c r="HE76" s="278"/>
      <c r="HF76" s="278"/>
      <c r="HG76" s="278"/>
      <c r="HH76" s="278"/>
      <c r="HI76" s="278"/>
      <c r="HJ76" s="278"/>
      <c r="HK76" s="278"/>
      <c r="HL76" s="278"/>
      <c r="HM76" s="278"/>
      <c r="HN76" s="278"/>
      <c r="HO76" s="278"/>
      <c r="HP76" s="278"/>
      <c r="HQ76" s="278"/>
      <c r="HR76" s="278"/>
      <c r="HS76" s="278"/>
      <c r="HT76" s="278"/>
      <c r="HU76" s="278"/>
      <c r="HV76" s="278"/>
      <c r="HW76" s="278"/>
      <c r="HX76" s="278"/>
      <c r="HY76" s="278"/>
      <c r="HZ76" s="278"/>
      <c r="IA76" s="278"/>
      <c r="IB76" s="278"/>
      <c r="IC76" s="278"/>
      <c r="ID76" s="278"/>
      <c r="IE76" s="278"/>
      <c r="IF76" s="278"/>
      <c r="IG76" s="278"/>
      <c r="IH76" s="278"/>
      <c r="II76" s="278"/>
      <c r="IJ76" s="278"/>
      <c r="IK76" s="278"/>
      <c r="IL76" s="278"/>
      <c r="IM76" s="278"/>
      <c r="IN76" s="278"/>
      <c r="IO76" s="278"/>
      <c r="IP76" s="278"/>
      <c r="IQ76" s="278"/>
      <c r="IR76" s="278"/>
      <c r="IS76" s="278"/>
      <c r="IT76" s="278"/>
      <c r="IU76" s="278"/>
      <c r="IV76" s="278"/>
    </row>
    <row r="77" spans="1:256" s="271" customFormat="1" ht="16.5">
      <c r="A77" s="269"/>
      <c r="B77" s="269"/>
      <c r="C77" s="269" t="s">
        <v>10</v>
      </c>
      <c r="D77" s="269"/>
      <c r="E77" s="280"/>
      <c r="F77" s="281"/>
      <c r="G77" s="282"/>
      <c r="H77" s="270">
        <f>H75+H76</f>
        <v>0</v>
      </c>
      <c r="I77" s="270"/>
      <c r="J77" s="270">
        <f>J75+J76</f>
        <v>0</v>
      </c>
      <c r="K77" s="270"/>
      <c r="L77" s="270">
        <f>L75+L76</f>
        <v>0</v>
      </c>
      <c r="M77" s="270">
        <f>SUM(H77:L77)</f>
        <v>0</v>
      </c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  <c r="EO77" s="283"/>
      <c r="EP77" s="283"/>
      <c r="EQ77" s="283"/>
      <c r="ER77" s="283"/>
      <c r="ES77" s="283"/>
      <c r="ET77" s="283"/>
      <c r="EU77" s="283"/>
      <c r="EV77" s="283"/>
      <c r="EW77" s="283"/>
      <c r="EX77" s="283"/>
      <c r="EY77" s="283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3"/>
      <c r="FQ77" s="283"/>
      <c r="FR77" s="283"/>
      <c r="FS77" s="283"/>
      <c r="FT77" s="283"/>
      <c r="FU77" s="283"/>
      <c r="FV77" s="283"/>
      <c r="FW77" s="283"/>
      <c r="FX77" s="283"/>
      <c r="FY77" s="283"/>
      <c r="FZ77" s="283"/>
      <c r="GA77" s="283"/>
      <c r="GB77" s="283"/>
      <c r="GC77" s="283"/>
      <c r="GD77" s="283"/>
      <c r="GE77" s="283"/>
      <c r="GF77" s="283"/>
      <c r="GG77" s="283"/>
      <c r="GH77" s="283"/>
      <c r="GI77" s="283"/>
      <c r="GJ77" s="283"/>
      <c r="GK77" s="283"/>
      <c r="GL77" s="283"/>
      <c r="GM77" s="283"/>
      <c r="GN77" s="283"/>
      <c r="GO77" s="283"/>
      <c r="GP77" s="283"/>
      <c r="GQ77" s="283"/>
      <c r="GR77" s="283"/>
      <c r="GS77" s="283"/>
      <c r="GT77" s="283"/>
      <c r="GU77" s="283"/>
      <c r="GV77" s="283"/>
      <c r="GW77" s="283"/>
      <c r="GX77" s="283"/>
      <c r="GY77" s="283"/>
      <c r="GZ77" s="283"/>
      <c r="HA77" s="283"/>
      <c r="HB77" s="283"/>
      <c r="HC77" s="283"/>
      <c r="HD77" s="283"/>
      <c r="HE77" s="283"/>
      <c r="HF77" s="283"/>
      <c r="HG77" s="283"/>
      <c r="HH77" s="283"/>
      <c r="HI77" s="283"/>
      <c r="HJ77" s="283"/>
      <c r="HK77" s="283"/>
      <c r="HL77" s="283"/>
      <c r="HM77" s="283"/>
      <c r="HN77" s="283"/>
      <c r="HO77" s="283"/>
      <c r="HP77" s="283"/>
      <c r="HQ77" s="283"/>
      <c r="HR77" s="283"/>
      <c r="HS77" s="283"/>
      <c r="HT77" s="283"/>
      <c r="HU77" s="283"/>
      <c r="HV77" s="283"/>
      <c r="HW77" s="283"/>
      <c r="HX77" s="283"/>
      <c r="HY77" s="283"/>
      <c r="HZ77" s="283"/>
      <c r="IA77" s="283"/>
      <c r="IB77" s="283"/>
      <c r="IC77" s="283"/>
      <c r="ID77" s="283"/>
      <c r="IE77" s="283"/>
      <c r="IF77" s="283"/>
      <c r="IG77" s="283"/>
      <c r="IH77" s="283"/>
      <c r="II77" s="283"/>
      <c r="IJ77" s="283"/>
      <c r="IK77" s="283"/>
      <c r="IL77" s="283"/>
      <c r="IM77" s="283"/>
      <c r="IN77" s="283"/>
      <c r="IO77" s="283"/>
      <c r="IP77" s="283"/>
      <c r="IQ77" s="283"/>
      <c r="IR77" s="283"/>
      <c r="IS77" s="283"/>
      <c r="IT77" s="283"/>
      <c r="IU77" s="283"/>
      <c r="IV77" s="283"/>
    </row>
    <row r="78" spans="8:13" s="64" customFormat="1" ht="16.5" customHeight="1">
      <c r="H78" s="68"/>
      <c r="I78" s="68"/>
      <c r="J78" s="68"/>
      <c r="K78" s="68"/>
      <c r="L78" s="68"/>
      <c r="M78" s="68"/>
    </row>
    <row r="79" spans="1:13" s="70" customFormat="1" ht="16.5">
      <c r="A79" s="62"/>
      <c r="B79" s="69"/>
      <c r="D79" s="62"/>
      <c r="E79" s="71"/>
      <c r="F79" s="71"/>
      <c r="H79" s="72"/>
      <c r="I79" s="73"/>
      <c r="J79" s="73"/>
      <c r="K79" s="63"/>
      <c r="L79" s="74"/>
      <c r="M79" s="63"/>
    </row>
    <row r="80" spans="1:13" s="70" customFormat="1" ht="16.5">
      <c r="A80" s="62"/>
      <c r="B80" s="69" t="s">
        <v>39</v>
      </c>
      <c r="D80" s="62"/>
      <c r="E80" s="71"/>
      <c r="F80" s="71"/>
      <c r="H80" s="72" t="s">
        <v>280</v>
      </c>
      <c r="I80" s="73"/>
      <c r="J80" s="73"/>
      <c r="K80" s="63"/>
      <c r="L80" s="74"/>
      <c r="M80" s="63"/>
    </row>
    <row r="81" spans="14:183" s="5" customFormat="1" ht="16.5"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</row>
    <row r="82" spans="14:183" s="5" customFormat="1" ht="16.5"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</row>
    <row r="83" spans="14:183" s="5" customFormat="1" ht="16.5"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</row>
    <row r="84" spans="5:13" s="75" customFormat="1" ht="15.75">
      <c r="E84" s="76"/>
      <c r="F84" s="76"/>
      <c r="G84" s="77"/>
      <c r="H84" s="78"/>
      <c r="I84" s="78"/>
      <c r="J84" s="78"/>
      <c r="K84" s="78"/>
      <c r="L84" s="78"/>
      <c r="M84" s="78"/>
    </row>
    <row r="85" spans="2:13" s="75" customFormat="1" ht="15.75">
      <c r="B85" s="79"/>
      <c r="C85" s="80"/>
      <c r="E85" s="76"/>
      <c r="F85" s="76"/>
      <c r="G85" s="77"/>
      <c r="I85" s="78"/>
      <c r="K85" s="78"/>
      <c r="M85" s="81"/>
    </row>
    <row r="86" spans="5:13" s="75" customFormat="1" ht="15.75">
      <c r="E86" s="76"/>
      <c r="F86" s="76"/>
      <c r="G86" s="77"/>
      <c r="H86" s="78"/>
      <c r="I86" s="78"/>
      <c r="J86" s="78"/>
      <c r="K86" s="78"/>
      <c r="L86" s="78"/>
      <c r="M86" s="78"/>
    </row>
    <row r="87" spans="2:13" s="75" customFormat="1" ht="15.75">
      <c r="B87" s="79"/>
      <c r="C87" s="80"/>
      <c r="E87" s="76"/>
      <c r="F87" s="76"/>
      <c r="G87" s="77"/>
      <c r="I87" s="78"/>
      <c r="K87" s="78"/>
      <c r="M87" s="81"/>
    </row>
    <row r="88" spans="5:13" s="75" customFormat="1" ht="15.75">
      <c r="E88" s="76"/>
      <c r="F88" s="76"/>
      <c r="G88" s="77"/>
      <c r="H88" s="78"/>
      <c r="I88" s="78"/>
      <c r="J88" s="78"/>
      <c r="K88" s="78"/>
      <c r="L88" s="78"/>
      <c r="M88" s="78"/>
    </row>
    <row r="89" s="3" customFormat="1" ht="16.5"/>
    <row r="90" s="3" customFormat="1" ht="16.5"/>
    <row r="91" spans="1:13" s="3" customFormat="1" ht="16.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2:13" s="75" customFormat="1" ht="15.75">
      <c r="B92" s="79"/>
      <c r="C92" s="80"/>
      <c r="E92" s="76"/>
      <c r="F92" s="76"/>
      <c r="G92" s="77"/>
      <c r="I92" s="78"/>
      <c r="K92" s="78"/>
      <c r="M92" s="81"/>
    </row>
    <row r="93" spans="5:13" s="75" customFormat="1" ht="15.75">
      <c r="E93" s="76"/>
      <c r="F93" s="76"/>
      <c r="G93" s="77"/>
      <c r="H93" s="78"/>
      <c r="I93" s="78"/>
      <c r="J93" s="78"/>
      <c r="K93" s="78"/>
      <c r="L93" s="78"/>
      <c r="M93" s="78"/>
    </row>
    <row r="94" spans="2:13" s="75" customFormat="1" ht="15.75">
      <c r="B94" s="79"/>
      <c r="C94" s="80"/>
      <c r="E94" s="76"/>
      <c r="F94" s="76"/>
      <c r="G94" s="77"/>
      <c r="I94" s="78"/>
      <c r="K94" s="78"/>
      <c r="M94" s="81"/>
    </row>
    <row r="95" spans="5:13" s="75" customFormat="1" ht="15.75">
      <c r="E95" s="76"/>
      <c r="F95" s="76"/>
      <c r="G95" s="77"/>
      <c r="H95" s="78"/>
      <c r="I95" s="78"/>
      <c r="J95" s="78"/>
      <c r="K95" s="78"/>
      <c r="L95" s="78"/>
      <c r="M95" s="78"/>
    </row>
    <row r="96" spans="2:13" s="75" customFormat="1" ht="15.75">
      <c r="B96" s="79"/>
      <c r="C96" s="80"/>
      <c r="E96" s="76"/>
      <c r="F96" s="76"/>
      <c r="G96" s="77"/>
      <c r="I96" s="78"/>
      <c r="K96" s="78"/>
      <c r="M96" s="81"/>
    </row>
    <row r="97" spans="5:13" s="75" customFormat="1" ht="15.75">
      <c r="E97" s="76"/>
      <c r="F97" s="76"/>
      <c r="G97" s="77"/>
      <c r="H97" s="78"/>
      <c r="I97" s="78"/>
      <c r="J97" s="78"/>
      <c r="K97" s="78"/>
      <c r="L97" s="78"/>
      <c r="M97" s="78"/>
    </row>
    <row r="98" spans="2:13" s="75" customFormat="1" ht="15.75">
      <c r="B98" s="79"/>
      <c r="C98" s="80"/>
      <c r="E98" s="76"/>
      <c r="F98" s="76"/>
      <c r="G98" s="77"/>
      <c r="I98" s="78"/>
      <c r="K98" s="78"/>
      <c r="M98" s="81"/>
    </row>
    <row r="99" spans="5:13" s="75" customFormat="1" ht="15.75">
      <c r="E99" s="76"/>
      <c r="F99" s="76"/>
      <c r="G99" s="77"/>
      <c r="H99" s="78"/>
      <c r="I99" s="78"/>
      <c r="J99" s="78"/>
      <c r="K99" s="78"/>
      <c r="L99" s="78"/>
      <c r="M99" s="78"/>
    </row>
    <row r="100" spans="2:13" s="75" customFormat="1" ht="15.75">
      <c r="B100" s="79"/>
      <c r="C100" s="80"/>
      <c r="E100" s="76"/>
      <c r="F100" s="76"/>
      <c r="G100" s="77"/>
      <c r="I100" s="78"/>
      <c r="K100" s="78"/>
      <c r="M100" s="81"/>
    </row>
    <row r="101" spans="5:13" s="75" customFormat="1" ht="15.75">
      <c r="E101" s="76"/>
      <c r="F101" s="76"/>
      <c r="G101" s="77"/>
      <c r="H101" s="78"/>
      <c r="I101" s="78"/>
      <c r="J101" s="78"/>
      <c r="K101" s="78"/>
      <c r="L101" s="78"/>
      <c r="M101" s="78"/>
    </row>
    <row r="102" spans="2:13" s="75" customFormat="1" ht="15.75">
      <c r="B102" s="79"/>
      <c r="C102" s="80"/>
      <c r="E102" s="76"/>
      <c r="F102" s="76"/>
      <c r="G102" s="77"/>
      <c r="I102" s="78"/>
      <c r="K102" s="78"/>
      <c r="M102" s="81"/>
    </row>
    <row r="103" spans="5:13" s="75" customFormat="1" ht="15.75">
      <c r="E103" s="76"/>
      <c r="F103" s="76"/>
      <c r="G103" s="77"/>
      <c r="H103" s="78"/>
      <c r="I103" s="78"/>
      <c r="J103" s="78"/>
      <c r="K103" s="78"/>
      <c r="L103" s="78"/>
      <c r="M103" s="78"/>
    </row>
    <row r="104" spans="2:13" s="75" customFormat="1" ht="15.75">
      <c r="B104" s="79"/>
      <c r="C104" s="80"/>
      <c r="E104" s="76"/>
      <c r="F104" s="76"/>
      <c r="G104" s="77"/>
      <c r="I104" s="78"/>
      <c r="K104" s="78"/>
      <c r="M104" s="81"/>
    </row>
    <row r="105" spans="5:13" s="75" customFormat="1" ht="15.75">
      <c r="E105" s="76"/>
      <c r="F105" s="76"/>
      <c r="G105" s="77"/>
      <c r="H105" s="78"/>
      <c r="I105" s="78"/>
      <c r="J105" s="78"/>
      <c r="K105" s="78"/>
      <c r="L105" s="78"/>
      <c r="M105" s="78"/>
    </row>
    <row r="106" spans="2:13" s="75" customFormat="1" ht="15.75">
      <c r="B106" s="79"/>
      <c r="C106" s="80"/>
      <c r="E106" s="76"/>
      <c r="F106" s="76"/>
      <c r="G106" s="77"/>
      <c r="I106" s="78"/>
      <c r="K106" s="78"/>
      <c r="M106" s="81"/>
    </row>
    <row r="107" spans="5:13" s="75" customFormat="1" ht="15.75">
      <c r="E107" s="76"/>
      <c r="F107" s="76"/>
      <c r="G107" s="77"/>
      <c r="H107" s="78"/>
      <c r="I107" s="78"/>
      <c r="J107" s="78"/>
      <c r="K107" s="78"/>
      <c r="L107" s="78"/>
      <c r="M107" s="78"/>
    </row>
    <row r="108" spans="2:13" s="75" customFormat="1" ht="15.75">
      <c r="B108" s="79"/>
      <c r="C108" s="80"/>
      <c r="E108" s="76"/>
      <c r="F108" s="76"/>
      <c r="G108" s="77"/>
      <c r="I108" s="78"/>
      <c r="K108" s="78"/>
      <c r="M108" s="81"/>
    </row>
    <row r="109" spans="5:13" s="75" customFormat="1" ht="15.75">
      <c r="E109" s="76"/>
      <c r="F109" s="76"/>
      <c r="G109" s="77"/>
      <c r="H109" s="78"/>
      <c r="I109" s="78"/>
      <c r="J109" s="78"/>
      <c r="K109" s="78"/>
      <c r="L109" s="78"/>
      <c r="M109" s="78"/>
    </row>
    <row r="110" spans="2:13" s="75" customFormat="1" ht="15.75">
      <c r="B110" s="83"/>
      <c r="C110" s="80"/>
      <c r="E110" s="76"/>
      <c r="F110" s="76"/>
      <c r="G110" s="77"/>
      <c r="I110" s="84"/>
      <c r="K110" s="78"/>
      <c r="M110" s="81"/>
    </row>
    <row r="111" spans="5:13" s="75" customFormat="1" ht="15.75">
      <c r="E111" s="76"/>
      <c r="F111" s="76"/>
      <c r="G111" s="77"/>
      <c r="H111" s="78"/>
      <c r="I111" s="78"/>
      <c r="J111" s="78"/>
      <c r="K111" s="78"/>
      <c r="L111" s="78"/>
      <c r="M111" s="78"/>
    </row>
    <row r="112" spans="2:13" s="75" customFormat="1" ht="15.75">
      <c r="B112" s="83"/>
      <c r="C112" s="80"/>
      <c r="E112" s="76"/>
      <c r="F112" s="76"/>
      <c r="G112" s="77"/>
      <c r="I112" s="84"/>
      <c r="K112" s="78"/>
      <c r="M112" s="81"/>
    </row>
    <row r="113" spans="5:13" s="75" customFormat="1" ht="15.75">
      <c r="E113" s="76"/>
      <c r="F113" s="76"/>
      <c r="G113" s="77"/>
      <c r="H113" s="78"/>
      <c r="I113" s="78"/>
      <c r="J113" s="78"/>
      <c r="K113" s="78"/>
      <c r="L113" s="78"/>
      <c r="M113" s="78"/>
    </row>
    <row r="114" spans="2:13" s="75" customFormat="1" ht="15.75">
      <c r="B114" s="83"/>
      <c r="C114" s="80"/>
      <c r="E114" s="76"/>
      <c r="F114" s="76"/>
      <c r="G114" s="77"/>
      <c r="I114" s="78"/>
      <c r="K114" s="78"/>
      <c r="M114" s="81"/>
    </row>
    <row r="115" spans="1:13" s="3" customFormat="1" ht="16.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5:13" s="75" customFormat="1" ht="15.75">
      <c r="E116" s="76"/>
      <c r="F116" s="76"/>
      <c r="G116" s="77"/>
      <c r="H116" s="85"/>
      <c r="I116" s="78"/>
      <c r="J116" s="85"/>
      <c r="K116" s="78"/>
      <c r="L116" s="85"/>
      <c r="M116" s="85"/>
    </row>
    <row r="117" spans="5:13" s="75" customFormat="1" ht="15.75">
      <c r="E117" s="76"/>
      <c r="F117" s="76"/>
      <c r="G117" s="77"/>
      <c r="H117" s="78"/>
      <c r="I117" s="78"/>
      <c r="J117" s="78"/>
      <c r="K117" s="78"/>
      <c r="L117" s="78"/>
      <c r="M117" s="78"/>
    </row>
    <row r="118" spans="5:13" s="75" customFormat="1" ht="15.75">
      <c r="E118" s="76"/>
      <c r="F118" s="76"/>
      <c r="G118" s="77"/>
      <c r="H118" s="78"/>
      <c r="I118" s="78"/>
      <c r="J118" s="78"/>
      <c r="K118" s="78"/>
      <c r="L118" s="78"/>
      <c r="M118" s="78"/>
    </row>
    <row r="119" spans="5:13" s="75" customFormat="1" ht="15.75">
      <c r="E119" s="76"/>
      <c r="F119" s="76"/>
      <c r="G119" s="77"/>
      <c r="H119" s="78"/>
      <c r="I119" s="78"/>
      <c r="J119" s="78"/>
      <c r="K119" s="78"/>
      <c r="L119" s="78"/>
      <c r="M119" s="78"/>
    </row>
    <row r="120" spans="2:13" s="75" customFormat="1" ht="15.75">
      <c r="B120" s="86"/>
      <c r="C120" s="80"/>
      <c r="E120" s="76"/>
      <c r="F120" s="76"/>
      <c r="G120" s="77"/>
      <c r="I120" s="78"/>
      <c r="K120" s="78"/>
      <c r="M120" s="81"/>
    </row>
    <row r="121" spans="5:13" s="75" customFormat="1" ht="15.75">
      <c r="E121" s="76"/>
      <c r="F121" s="76"/>
      <c r="G121" s="77"/>
      <c r="H121" s="78"/>
      <c r="I121" s="78"/>
      <c r="J121" s="78"/>
      <c r="K121" s="78"/>
      <c r="L121" s="78"/>
      <c r="M121" s="78"/>
    </row>
    <row r="122" spans="1:13" s="3" customFormat="1" ht="16.5">
      <c r="A122" s="75"/>
      <c r="B122" s="75"/>
      <c r="C122" s="75"/>
      <c r="D122" s="75"/>
      <c r="E122" s="75"/>
      <c r="F122" s="75"/>
      <c r="G122" s="77"/>
      <c r="H122" s="75"/>
      <c r="I122" s="78"/>
      <c r="J122" s="78"/>
      <c r="K122" s="78"/>
      <c r="L122" s="78"/>
      <c r="M122" s="78"/>
    </row>
    <row r="123" spans="1:13" s="3" customFormat="1" ht="16.5">
      <c r="A123" s="75"/>
      <c r="B123" s="75"/>
      <c r="C123" s="75"/>
      <c r="D123" s="75"/>
      <c r="E123" s="76"/>
      <c r="F123" s="76"/>
      <c r="G123" s="77"/>
      <c r="H123" s="75"/>
      <c r="I123" s="78"/>
      <c r="J123" s="78"/>
      <c r="K123" s="78"/>
      <c r="L123" s="78"/>
      <c r="M123" s="81"/>
    </row>
    <row r="124" spans="1:13" s="3" customFormat="1" ht="16.5">
      <c r="A124" s="75"/>
      <c r="B124" s="75"/>
      <c r="C124" s="75"/>
      <c r="D124" s="75"/>
      <c r="E124" s="76"/>
      <c r="F124" s="76"/>
      <c r="G124" s="77"/>
      <c r="H124" s="81"/>
      <c r="I124" s="77"/>
      <c r="J124" s="75"/>
      <c r="K124" s="77"/>
      <c r="L124" s="75"/>
      <c r="M124" s="81"/>
    </row>
    <row r="125" spans="1:13" s="3" customFormat="1" ht="16.5">
      <c r="A125" s="75"/>
      <c r="B125" s="75"/>
      <c r="C125" s="75"/>
      <c r="D125" s="75"/>
      <c r="E125" s="75"/>
      <c r="F125" s="76"/>
      <c r="G125" s="77"/>
      <c r="H125" s="81"/>
      <c r="I125" s="87"/>
      <c r="J125" s="75"/>
      <c r="K125" s="78"/>
      <c r="L125" s="78"/>
      <c r="M125" s="81"/>
    </row>
    <row r="126" spans="1:13" s="3" customFormat="1" ht="16.5">
      <c r="A126" s="75"/>
      <c r="B126" s="75"/>
      <c r="C126" s="75"/>
      <c r="D126" s="75"/>
      <c r="E126" s="76"/>
      <c r="F126" s="76"/>
      <c r="G126" s="77"/>
      <c r="I126" s="87"/>
      <c r="J126" s="75"/>
      <c r="K126" s="78"/>
      <c r="L126" s="78"/>
      <c r="M126" s="81"/>
    </row>
    <row r="127" spans="1:13" s="3" customFormat="1" ht="16.5">
      <c r="A127" s="75"/>
      <c r="B127" s="75"/>
      <c r="C127" s="75"/>
      <c r="D127" s="88"/>
      <c r="E127" s="75"/>
      <c r="F127" s="76"/>
      <c r="G127" s="77"/>
      <c r="I127" s="87"/>
      <c r="J127" s="75"/>
      <c r="K127" s="78"/>
      <c r="L127" s="78"/>
      <c r="M127" s="81"/>
    </row>
    <row r="128" spans="1:13" s="3" customFormat="1" ht="16.5">
      <c r="A128" s="75"/>
      <c r="B128" s="75"/>
      <c r="C128" s="75"/>
      <c r="D128" s="75"/>
      <c r="E128" s="75"/>
      <c r="F128" s="76"/>
      <c r="G128" s="77"/>
      <c r="I128" s="77"/>
      <c r="J128" s="75"/>
      <c r="K128" s="77"/>
      <c r="L128" s="75"/>
      <c r="M128" s="81"/>
    </row>
    <row r="129" spans="1:13" s="3" customFormat="1" ht="16.5">
      <c r="A129" s="75"/>
      <c r="B129" s="75"/>
      <c r="C129" s="75"/>
      <c r="D129" s="75"/>
      <c r="E129" s="76"/>
      <c r="F129" s="76"/>
      <c r="G129" s="77"/>
      <c r="I129" s="77"/>
      <c r="J129" s="75"/>
      <c r="K129" s="78"/>
      <c r="L129" s="78"/>
      <c r="M129" s="77"/>
    </row>
    <row r="130" spans="5:13" s="75" customFormat="1" ht="15.75">
      <c r="E130" s="76"/>
      <c r="F130" s="76"/>
      <c r="G130" s="77"/>
      <c r="H130" s="78"/>
      <c r="I130" s="78"/>
      <c r="J130" s="78"/>
      <c r="K130" s="78"/>
      <c r="L130" s="78"/>
      <c r="M130" s="78"/>
    </row>
    <row r="131" spans="1:13" s="3" customFormat="1" ht="16.5">
      <c r="A131" s="75"/>
      <c r="B131" s="75"/>
      <c r="C131" s="75"/>
      <c r="D131" s="75"/>
      <c r="E131" s="75"/>
      <c r="F131" s="89"/>
      <c r="G131" s="77"/>
      <c r="H131" s="75"/>
      <c r="I131" s="78"/>
      <c r="J131" s="78"/>
      <c r="K131" s="78"/>
      <c r="L131" s="78"/>
      <c r="M131" s="78"/>
    </row>
    <row r="132" spans="1:13" s="3" customFormat="1" ht="16.5">
      <c r="A132" s="75"/>
      <c r="B132" s="75"/>
      <c r="C132" s="75"/>
      <c r="D132" s="75"/>
      <c r="E132" s="76"/>
      <c r="F132" s="76"/>
      <c r="G132" s="77"/>
      <c r="H132" s="75"/>
      <c r="I132" s="78"/>
      <c r="J132" s="78"/>
      <c r="K132" s="78"/>
      <c r="L132" s="78"/>
      <c r="M132" s="81"/>
    </row>
    <row r="133" spans="1:13" s="3" customFormat="1" ht="16.5">
      <c r="A133" s="75"/>
      <c r="B133" s="75"/>
      <c r="C133" s="75"/>
      <c r="D133" s="75"/>
      <c r="E133" s="76"/>
      <c r="F133" s="76"/>
      <c r="G133" s="77"/>
      <c r="H133" s="81"/>
      <c r="I133" s="77"/>
      <c r="J133" s="75"/>
      <c r="K133" s="77"/>
      <c r="L133" s="75"/>
      <c r="M133" s="81"/>
    </row>
    <row r="134" spans="1:13" s="3" customFormat="1" ht="16.5">
      <c r="A134" s="75"/>
      <c r="B134" s="75"/>
      <c r="C134" s="75"/>
      <c r="D134" s="75"/>
      <c r="E134" s="75"/>
      <c r="F134" s="76"/>
      <c r="G134" s="77"/>
      <c r="H134" s="81"/>
      <c r="I134" s="87"/>
      <c r="J134" s="75"/>
      <c r="K134" s="78"/>
      <c r="L134" s="78"/>
      <c r="M134" s="81"/>
    </row>
    <row r="135" spans="1:13" s="3" customFormat="1" ht="16.5">
      <c r="A135" s="75"/>
      <c r="B135" s="75"/>
      <c r="C135" s="75"/>
      <c r="D135" s="75"/>
      <c r="E135" s="76"/>
      <c r="F135" s="76"/>
      <c r="G135" s="77"/>
      <c r="I135" s="87"/>
      <c r="J135" s="75"/>
      <c r="K135" s="78"/>
      <c r="L135" s="78"/>
      <c r="M135" s="81"/>
    </row>
    <row r="136" spans="1:13" s="3" customFormat="1" ht="16.5">
      <c r="A136" s="75"/>
      <c r="B136" s="75"/>
      <c r="C136" s="75"/>
      <c r="D136" s="88"/>
      <c r="E136" s="75"/>
      <c r="F136" s="76"/>
      <c r="G136" s="77"/>
      <c r="I136" s="87"/>
      <c r="J136" s="75"/>
      <c r="K136" s="78"/>
      <c r="L136" s="78"/>
      <c r="M136" s="81"/>
    </row>
    <row r="137" spans="1:13" s="3" customFormat="1" ht="16.5">
      <c r="A137" s="75"/>
      <c r="B137" s="75"/>
      <c r="C137" s="75"/>
      <c r="D137" s="75"/>
      <c r="E137" s="75"/>
      <c r="F137" s="76"/>
      <c r="G137" s="77"/>
      <c r="I137" s="77"/>
      <c r="J137" s="75"/>
      <c r="K137" s="77"/>
      <c r="L137" s="75"/>
      <c r="M137" s="81"/>
    </row>
    <row r="138" spans="1:13" s="3" customFormat="1" ht="16.5">
      <c r="A138" s="75"/>
      <c r="B138" s="75"/>
      <c r="C138" s="75"/>
      <c r="D138" s="75"/>
      <c r="E138" s="76"/>
      <c r="F138" s="76"/>
      <c r="G138" s="77"/>
      <c r="I138" s="77"/>
      <c r="J138" s="75"/>
      <c r="K138" s="78"/>
      <c r="L138" s="78"/>
      <c r="M138" s="77"/>
    </row>
    <row r="139" spans="5:13" s="75" customFormat="1" ht="15.75">
      <c r="E139" s="76"/>
      <c r="F139" s="76"/>
      <c r="G139" s="77"/>
      <c r="H139" s="78"/>
      <c r="I139" s="78"/>
      <c r="J139" s="78"/>
      <c r="K139" s="78"/>
      <c r="L139" s="78"/>
      <c r="M139" s="78"/>
    </row>
    <row r="140" spans="3:13" s="75" customFormat="1" ht="15.75">
      <c r="C140" s="80"/>
      <c r="G140" s="77"/>
      <c r="I140" s="78"/>
      <c r="J140" s="78"/>
      <c r="K140" s="78"/>
      <c r="L140" s="78"/>
      <c r="M140" s="78"/>
    </row>
    <row r="141" spans="1:13" s="3" customFormat="1" ht="16.5">
      <c r="A141" s="75"/>
      <c r="B141" s="75"/>
      <c r="C141" s="75"/>
      <c r="D141" s="75"/>
      <c r="E141" s="76"/>
      <c r="F141" s="76"/>
      <c r="G141" s="77"/>
      <c r="H141" s="75"/>
      <c r="I141" s="78"/>
      <c r="J141" s="78"/>
      <c r="K141" s="78"/>
      <c r="L141" s="78"/>
      <c r="M141" s="81"/>
    </row>
    <row r="142" spans="1:13" s="3" customFormat="1" ht="16.5">
      <c r="A142" s="75"/>
      <c r="B142" s="75"/>
      <c r="C142" s="75"/>
      <c r="D142" s="75"/>
      <c r="E142" s="76"/>
      <c r="F142" s="76"/>
      <c r="G142" s="77"/>
      <c r="H142" s="81"/>
      <c r="I142" s="77"/>
      <c r="J142" s="75"/>
      <c r="K142" s="77"/>
      <c r="L142" s="75"/>
      <c r="M142" s="81"/>
    </row>
    <row r="143" spans="1:13" s="3" customFormat="1" ht="16.5">
      <c r="A143" s="75"/>
      <c r="B143" s="75"/>
      <c r="C143" s="75"/>
      <c r="D143" s="75"/>
      <c r="E143" s="75"/>
      <c r="F143" s="76"/>
      <c r="G143" s="77"/>
      <c r="H143" s="81"/>
      <c r="I143" s="87"/>
      <c r="J143" s="75"/>
      <c r="K143" s="78"/>
      <c r="L143" s="78"/>
      <c r="M143" s="81"/>
    </row>
    <row r="144" spans="1:13" s="3" customFormat="1" ht="16.5">
      <c r="A144" s="75"/>
      <c r="B144" s="75"/>
      <c r="C144" s="75"/>
      <c r="D144" s="75"/>
      <c r="E144" s="76"/>
      <c r="F144" s="76"/>
      <c r="G144" s="77"/>
      <c r="I144" s="87"/>
      <c r="J144" s="75"/>
      <c r="K144" s="78"/>
      <c r="L144" s="78"/>
      <c r="M144" s="81"/>
    </row>
    <row r="145" spans="1:13" s="3" customFormat="1" ht="16.5">
      <c r="A145" s="75"/>
      <c r="B145" s="75"/>
      <c r="C145" s="75"/>
      <c r="D145" s="75"/>
      <c r="E145" s="75"/>
      <c r="F145" s="76"/>
      <c r="G145" s="77"/>
      <c r="I145" s="77"/>
      <c r="J145" s="75"/>
      <c r="K145" s="77"/>
      <c r="L145" s="75"/>
      <c r="M145" s="81"/>
    </row>
    <row r="146" spans="1:13" s="3" customFormat="1" ht="16.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</row>
    <row r="147" spans="1:13" s="3" customFormat="1" ht="16.5">
      <c r="A147" s="75"/>
      <c r="B147" s="75"/>
      <c r="C147" s="75"/>
      <c r="D147" s="75"/>
      <c r="E147" s="76"/>
      <c r="F147" s="76"/>
      <c r="G147" s="77"/>
      <c r="I147" s="77"/>
      <c r="J147" s="75"/>
      <c r="K147" s="78"/>
      <c r="L147" s="78"/>
      <c r="M147" s="77"/>
    </row>
    <row r="148" spans="5:13" s="75" customFormat="1" ht="15.75">
      <c r="E148" s="76"/>
      <c r="F148" s="76"/>
      <c r="G148" s="77"/>
      <c r="H148" s="78"/>
      <c r="I148" s="78"/>
      <c r="J148" s="78"/>
      <c r="K148" s="78"/>
      <c r="L148" s="78"/>
      <c r="M148" s="78"/>
    </row>
    <row r="149" spans="1:13" s="3" customFormat="1" ht="16.5">
      <c r="A149" s="75"/>
      <c r="B149" s="75"/>
      <c r="C149" s="80"/>
      <c r="D149" s="75"/>
      <c r="E149" s="75"/>
      <c r="F149" s="75"/>
      <c r="G149" s="77"/>
      <c r="H149" s="75"/>
      <c r="I149" s="78"/>
      <c r="J149" s="78"/>
      <c r="K149" s="78"/>
      <c r="L149" s="78"/>
      <c r="M149" s="78"/>
    </row>
    <row r="150" spans="1:13" s="3" customFormat="1" ht="16.5">
      <c r="A150" s="75"/>
      <c r="B150" s="75"/>
      <c r="C150" s="75"/>
      <c r="D150" s="75"/>
      <c r="E150" s="76"/>
      <c r="F150" s="76"/>
      <c r="G150" s="77"/>
      <c r="H150" s="75"/>
      <c r="I150" s="78"/>
      <c r="J150" s="78"/>
      <c r="K150" s="78"/>
      <c r="L150" s="78"/>
      <c r="M150" s="81"/>
    </row>
    <row r="151" spans="1:13" s="3" customFormat="1" ht="16.5">
      <c r="A151" s="75"/>
      <c r="B151" s="75"/>
      <c r="C151" s="75"/>
      <c r="D151" s="75"/>
      <c r="E151" s="76"/>
      <c r="F151" s="76"/>
      <c r="G151" s="77"/>
      <c r="H151" s="81"/>
      <c r="I151" s="77"/>
      <c r="J151" s="75"/>
      <c r="K151" s="77"/>
      <c r="L151" s="75"/>
      <c r="M151" s="81"/>
    </row>
    <row r="152" spans="1:13" s="3" customFormat="1" ht="16.5">
      <c r="A152" s="75"/>
      <c r="B152" s="75"/>
      <c r="C152" s="75"/>
      <c r="D152" s="75"/>
      <c r="E152" s="75"/>
      <c r="F152" s="76"/>
      <c r="G152" s="77"/>
      <c r="H152" s="81"/>
      <c r="I152" s="87"/>
      <c r="J152" s="75"/>
      <c r="K152" s="78"/>
      <c r="L152" s="78"/>
      <c r="M152" s="81"/>
    </row>
    <row r="153" spans="1:13" s="3" customFormat="1" ht="16.5">
      <c r="A153" s="75"/>
      <c r="B153" s="75"/>
      <c r="C153" s="75"/>
      <c r="D153" s="75"/>
      <c r="E153" s="76"/>
      <c r="F153" s="76"/>
      <c r="G153" s="77"/>
      <c r="I153" s="87"/>
      <c r="J153" s="75"/>
      <c r="K153" s="78"/>
      <c r="L153" s="78"/>
      <c r="M153" s="81"/>
    </row>
    <row r="154" spans="1:13" s="3" customFormat="1" ht="16.5">
      <c r="A154" s="75"/>
      <c r="B154" s="75"/>
      <c r="C154" s="75"/>
      <c r="D154" s="75"/>
      <c r="E154" s="75"/>
      <c r="F154" s="76"/>
      <c r="G154" s="77"/>
      <c r="H154" s="81"/>
      <c r="I154" s="87"/>
      <c r="J154" s="75"/>
      <c r="K154" s="78"/>
      <c r="L154" s="78"/>
      <c r="M154" s="81"/>
    </row>
    <row r="155" spans="1:13" s="3" customFormat="1" ht="16.5">
      <c r="A155" s="75"/>
      <c r="B155" s="75"/>
      <c r="C155" s="75"/>
      <c r="D155" s="75"/>
      <c r="E155" s="76"/>
      <c r="F155" s="76"/>
      <c r="G155" s="77"/>
      <c r="I155" s="87"/>
      <c r="J155" s="75"/>
      <c r="K155" s="78"/>
      <c r="L155" s="78"/>
      <c r="M155" s="81"/>
    </row>
    <row r="156" spans="5:13" s="75" customFormat="1" ht="15.75">
      <c r="E156" s="76"/>
      <c r="F156" s="76"/>
      <c r="G156" s="77"/>
      <c r="H156" s="78"/>
      <c r="I156" s="78"/>
      <c r="J156" s="78"/>
      <c r="K156" s="78"/>
      <c r="L156" s="78"/>
      <c r="M156" s="78"/>
    </row>
    <row r="157" spans="1:13" s="3" customFormat="1" ht="16.5">
      <c r="A157" s="75"/>
      <c r="B157" s="75"/>
      <c r="C157" s="80"/>
      <c r="D157" s="75"/>
      <c r="E157" s="75"/>
      <c r="F157" s="75"/>
      <c r="G157" s="77"/>
      <c r="H157" s="75"/>
      <c r="I157" s="78"/>
      <c r="J157" s="78"/>
      <c r="K157" s="78"/>
      <c r="L157" s="78"/>
      <c r="M157" s="78"/>
    </row>
    <row r="158" spans="1:13" s="3" customFormat="1" ht="16.5">
      <c r="A158" s="75"/>
      <c r="B158" s="75"/>
      <c r="C158" s="75"/>
      <c r="D158" s="75"/>
      <c r="E158" s="76"/>
      <c r="F158" s="76"/>
      <c r="G158" s="77"/>
      <c r="H158" s="75"/>
      <c r="I158" s="78"/>
      <c r="J158" s="78"/>
      <c r="K158" s="78"/>
      <c r="L158" s="78"/>
      <c r="M158" s="81"/>
    </row>
    <row r="159" spans="1:13" s="3" customFormat="1" ht="16.5">
      <c r="A159" s="75"/>
      <c r="B159" s="75"/>
      <c r="C159" s="75"/>
      <c r="D159" s="75"/>
      <c r="E159" s="76"/>
      <c r="F159" s="76"/>
      <c r="G159" s="77"/>
      <c r="H159" s="81"/>
      <c r="I159" s="77"/>
      <c r="J159" s="75"/>
      <c r="K159" s="77"/>
      <c r="L159" s="75"/>
      <c r="M159" s="81"/>
    </row>
    <row r="160" spans="1:13" s="3" customFormat="1" ht="16.5">
      <c r="A160" s="75"/>
      <c r="B160" s="75"/>
      <c r="C160" s="75"/>
      <c r="D160" s="75"/>
      <c r="E160" s="75"/>
      <c r="F160" s="76"/>
      <c r="G160" s="77"/>
      <c r="H160" s="81"/>
      <c r="I160" s="87"/>
      <c r="J160" s="75"/>
      <c r="K160" s="78"/>
      <c r="L160" s="78"/>
      <c r="M160" s="81"/>
    </row>
    <row r="161" spans="1:13" s="3" customFormat="1" ht="16.5">
      <c r="A161" s="75"/>
      <c r="B161" s="75"/>
      <c r="C161" s="75"/>
      <c r="D161" s="75"/>
      <c r="E161" s="76"/>
      <c r="F161" s="76"/>
      <c r="G161" s="77"/>
      <c r="I161" s="87"/>
      <c r="J161" s="75"/>
      <c r="K161" s="78"/>
      <c r="L161" s="78"/>
      <c r="M161" s="81"/>
    </row>
    <row r="162" spans="1:13" s="3" customFormat="1" ht="16.5">
      <c r="A162" s="75"/>
      <c r="B162" s="75"/>
      <c r="C162" s="75"/>
      <c r="D162" s="75"/>
      <c r="E162" s="75"/>
      <c r="F162" s="76"/>
      <c r="G162" s="77"/>
      <c r="H162" s="81"/>
      <c r="I162" s="87"/>
      <c r="J162" s="75"/>
      <c r="K162" s="78"/>
      <c r="L162" s="78"/>
      <c r="M162" s="81"/>
    </row>
    <row r="163" spans="1:13" s="3" customFormat="1" ht="16.5">
      <c r="A163" s="75"/>
      <c r="B163" s="75"/>
      <c r="C163" s="75"/>
      <c r="D163" s="75"/>
      <c r="E163" s="76"/>
      <c r="F163" s="76"/>
      <c r="G163" s="77"/>
      <c r="I163" s="87"/>
      <c r="J163" s="75"/>
      <c r="K163" s="78"/>
      <c r="L163" s="78"/>
      <c r="M163" s="81"/>
    </row>
    <row r="164" spans="5:13" s="75" customFormat="1" ht="15.75">
      <c r="E164" s="76"/>
      <c r="F164" s="76"/>
      <c r="G164" s="77"/>
      <c r="H164" s="78"/>
      <c r="I164" s="78"/>
      <c r="J164" s="78"/>
      <c r="K164" s="78"/>
      <c r="L164" s="78"/>
      <c r="M164" s="78"/>
    </row>
    <row r="165" spans="1:13" s="3" customFormat="1" ht="16.5">
      <c r="A165" s="75"/>
      <c r="B165" s="75"/>
      <c r="C165" s="75"/>
      <c r="D165" s="75"/>
      <c r="E165" s="76"/>
      <c r="F165" s="76"/>
      <c r="G165" s="77"/>
      <c r="H165" s="75"/>
      <c r="I165" s="78"/>
      <c r="J165" s="78"/>
      <c r="K165" s="78"/>
      <c r="L165" s="78"/>
      <c r="M165" s="78"/>
    </row>
    <row r="166" spans="1:13" s="3" customFormat="1" ht="16.5">
      <c r="A166" s="75"/>
      <c r="B166" s="75"/>
      <c r="C166" s="75"/>
      <c r="D166" s="75"/>
      <c r="E166" s="76"/>
      <c r="F166" s="76"/>
      <c r="G166" s="77"/>
      <c r="H166" s="75"/>
      <c r="I166" s="78"/>
      <c r="J166" s="78"/>
      <c r="K166" s="78"/>
      <c r="L166" s="78"/>
      <c r="M166" s="81"/>
    </row>
    <row r="167" spans="1:13" s="3" customFormat="1" ht="16.5">
      <c r="A167" s="75"/>
      <c r="B167" s="75"/>
      <c r="C167" s="75"/>
      <c r="D167" s="75"/>
      <c r="E167" s="90"/>
      <c r="F167" s="76"/>
      <c r="G167" s="77"/>
      <c r="H167" s="81"/>
      <c r="I167" s="77"/>
      <c r="J167" s="75"/>
      <c r="K167" s="77"/>
      <c r="L167" s="75"/>
      <c r="M167" s="81"/>
    </row>
    <row r="168" spans="1:13" s="3" customFormat="1" ht="16.5">
      <c r="A168" s="75"/>
      <c r="B168" s="75"/>
      <c r="C168" s="75"/>
      <c r="D168" s="75"/>
      <c r="E168" s="76"/>
      <c r="F168" s="76"/>
      <c r="G168" s="77"/>
      <c r="H168" s="81"/>
      <c r="I168" s="87"/>
      <c r="J168" s="75"/>
      <c r="K168" s="78"/>
      <c r="L168" s="78"/>
      <c r="M168" s="81"/>
    </row>
    <row r="169" spans="1:13" s="3" customFormat="1" ht="16.5">
      <c r="A169" s="75"/>
      <c r="B169" s="75"/>
      <c r="C169" s="75"/>
      <c r="D169" s="75"/>
      <c r="E169" s="76"/>
      <c r="F169" s="76"/>
      <c r="G169" s="77"/>
      <c r="I169" s="87"/>
      <c r="J169" s="75"/>
      <c r="K169" s="78"/>
      <c r="L169" s="78"/>
      <c r="M169" s="81"/>
    </row>
    <row r="170" spans="1:13" s="3" customFormat="1" ht="16.5">
      <c r="A170" s="75"/>
      <c r="B170" s="91"/>
      <c r="C170" s="75"/>
      <c r="D170" s="75"/>
      <c r="E170" s="76"/>
      <c r="F170" s="76"/>
      <c r="G170" s="77"/>
      <c r="H170" s="81"/>
      <c r="I170" s="87"/>
      <c r="J170" s="75"/>
      <c r="K170" s="78"/>
      <c r="L170" s="78"/>
      <c r="M170" s="81"/>
    </row>
    <row r="171" spans="1:13" s="3" customFormat="1" ht="16.5">
      <c r="A171" s="75"/>
      <c r="B171" s="75"/>
      <c r="C171" s="75"/>
      <c r="D171" s="75"/>
      <c r="E171" s="76"/>
      <c r="F171" s="76"/>
      <c r="G171" s="77"/>
      <c r="I171" s="87"/>
      <c r="J171" s="75"/>
      <c r="K171" s="78"/>
      <c r="L171" s="78"/>
      <c r="M171" s="81"/>
    </row>
    <row r="172" spans="1:13" s="3" customFormat="1" ht="16.5">
      <c r="A172" s="75"/>
      <c r="B172" s="75"/>
      <c r="C172" s="75"/>
      <c r="D172" s="75"/>
      <c r="E172" s="90"/>
      <c r="F172" s="76"/>
      <c r="G172" s="77"/>
      <c r="I172" s="87"/>
      <c r="J172" s="75"/>
      <c r="K172" s="78"/>
      <c r="L172" s="78"/>
      <c r="M172" s="81"/>
    </row>
    <row r="173" spans="5:13" s="75" customFormat="1" ht="15.75">
      <c r="E173" s="76"/>
      <c r="F173" s="76"/>
      <c r="G173" s="77"/>
      <c r="H173" s="78"/>
      <c r="I173" s="78"/>
      <c r="J173" s="78"/>
      <c r="K173" s="78"/>
      <c r="L173" s="78"/>
      <c r="M173" s="78"/>
    </row>
    <row r="174" spans="1:13" s="3" customFormat="1" ht="16.5">
      <c r="A174" s="75"/>
      <c r="B174" s="75"/>
      <c r="C174" s="75"/>
      <c r="D174" s="75"/>
      <c r="E174" s="76"/>
      <c r="F174" s="76"/>
      <c r="G174" s="77"/>
      <c r="H174" s="75"/>
      <c r="I174" s="78"/>
      <c r="J174" s="78"/>
      <c r="K174" s="78"/>
      <c r="L174" s="78"/>
      <c r="M174" s="78"/>
    </row>
    <row r="175" spans="1:13" s="3" customFormat="1" ht="16.5">
      <c r="A175" s="75"/>
      <c r="B175" s="75"/>
      <c r="C175" s="75"/>
      <c r="D175" s="75"/>
      <c r="E175" s="76"/>
      <c r="F175" s="76"/>
      <c r="G175" s="77"/>
      <c r="H175" s="75"/>
      <c r="I175" s="78"/>
      <c r="J175" s="78"/>
      <c r="K175" s="78"/>
      <c r="L175" s="78"/>
      <c r="M175" s="81"/>
    </row>
    <row r="176" spans="1:13" s="3" customFormat="1" ht="16.5">
      <c r="A176" s="75"/>
      <c r="B176" s="75"/>
      <c r="C176" s="75"/>
      <c r="D176" s="75"/>
      <c r="E176" s="90"/>
      <c r="F176" s="76"/>
      <c r="G176" s="77"/>
      <c r="H176" s="81"/>
      <c r="I176" s="77"/>
      <c r="J176" s="75"/>
      <c r="K176" s="77"/>
      <c r="L176" s="75"/>
      <c r="M176" s="81"/>
    </row>
    <row r="177" spans="1:13" s="3" customFormat="1" ht="16.5">
      <c r="A177" s="75"/>
      <c r="B177" s="75"/>
      <c r="C177" s="75"/>
      <c r="D177" s="75"/>
      <c r="E177" s="76"/>
      <c r="F177" s="76"/>
      <c r="G177" s="77"/>
      <c r="H177" s="81"/>
      <c r="I177" s="87"/>
      <c r="J177" s="75"/>
      <c r="K177" s="78"/>
      <c r="L177" s="78"/>
      <c r="M177" s="81"/>
    </row>
    <row r="178" spans="1:13" s="3" customFormat="1" ht="16.5">
      <c r="A178" s="75"/>
      <c r="B178" s="75"/>
      <c r="C178" s="75"/>
      <c r="D178" s="75"/>
      <c r="E178" s="76"/>
      <c r="F178" s="76"/>
      <c r="G178" s="77"/>
      <c r="I178" s="87"/>
      <c r="J178" s="75"/>
      <c r="K178" s="78"/>
      <c r="L178" s="78"/>
      <c r="M178" s="81"/>
    </row>
    <row r="179" spans="1:13" s="3" customFormat="1" ht="16.5">
      <c r="A179" s="75"/>
      <c r="B179" s="91"/>
      <c r="C179" s="75"/>
      <c r="D179" s="75"/>
      <c r="E179" s="76"/>
      <c r="F179" s="76"/>
      <c r="G179" s="77"/>
      <c r="H179" s="81"/>
      <c r="I179" s="87"/>
      <c r="J179" s="75"/>
      <c r="K179" s="78"/>
      <c r="L179" s="78"/>
      <c r="M179" s="81"/>
    </row>
    <row r="180" spans="1:13" s="3" customFormat="1" ht="16.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</row>
    <row r="181" spans="1:13" s="3" customFormat="1" ht="16.5">
      <c r="A181" s="75"/>
      <c r="B181" s="75"/>
      <c r="C181" s="75"/>
      <c r="D181" s="75"/>
      <c r="E181" s="76"/>
      <c r="F181" s="76"/>
      <c r="G181" s="77"/>
      <c r="I181" s="87"/>
      <c r="J181" s="75"/>
      <c r="K181" s="78"/>
      <c r="L181" s="78"/>
      <c r="M181" s="81"/>
    </row>
    <row r="182" spans="1:13" s="3" customFormat="1" ht="16.5">
      <c r="A182" s="75"/>
      <c r="B182" s="75"/>
      <c r="C182" s="75"/>
      <c r="D182" s="75"/>
      <c r="E182" s="90"/>
      <c r="F182" s="76"/>
      <c r="G182" s="77"/>
      <c r="I182" s="87"/>
      <c r="J182" s="75"/>
      <c r="K182" s="78"/>
      <c r="L182" s="78"/>
      <c r="M182" s="81"/>
    </row>
    <row r="183" spans="5:13" s="75" customFormat="1" ht="15.75">
      <c r="E183" s="76"/>
      <c r="F183" s="76"/>
      <c r="G183" s="77"/>
      <c r="H183" s="78"/>
      <c r="I183" s="78"/>
      <c r="J183" s="78"/>
      <c r="K183" s="78"/>
      <c r="L183" s="78"/>
      <c r="M183" s="78"/>
    </row>
    <row r="184" spans="1:13" s="3" customFormat="1" ht="16.5">
      <c r="A184" s="75"/>
      <c r="B184" s="75"/>
      <c r="C184" s="75"/>
      <c r="D184" s="75"/>
      <c r="E184" s="76"/>
      <c r="F184" s="76"/>
      <c r="G184" s="77"/>
      <c r="H184" s="75"/>
      <c r="I184" s="78"/>
      <c r="J184" s="78"/>
      <c r="K184" s="78"/>
      <c r="L184" s="78"/>
      <c r="M184" s="78"/>
    </row>
    <row r="185" spans="1:13" s="3" customFormat="1" ht="16.5">
      <c r="A185" s="75"/>
      <c r="B185" s="75"/>
      <c r="C185" s="75"/>
      <c r="D185" s="75"/>
      <c r="E185" s="76"/>
      <c r="F185" s="76"/>
      <c r="G185" s="77"/>
      <c r="H185" s="75"/>
      <c r="I185" s="78"/>
      <c r="J185" s="78"/>
      <c r="K185" s="78"/>
      <c r="L185" s="78"/>
      <c r="M185" s="81"/>
    </row>
    <row r="186" spans="1:13" s="3" customFormat="1" ht="16.5">
      <c r="A186" s="75"/>
      <c r="B186" s="75"/>
      <c r="C186" s="75"/>
      <c r="D186" s="75"/>
      <c r="E186" s="90"/>
      <c r="F186" s="76"/>
      <c r="G186" s="77"/>
      <c r="H186" s="81"/>
      <c r="I186" s="77"/>
      <c r="J186" s="75"/>
      <c r="K186" s="77"/>
      <c r="L186" s="75"/>
      <c r="M186" s="81"/>
    </row>
    <row r="187" spans="1:13" s="3" customFormat="1" ht="16.5">
      <c r="A187" s="75"/>
      <c r="B187" s="75"/>
      <c r="C187" s="75"/>
      <c r="D187" s="75"/>
      <c r="E187" s="76"/>
      <c r="F187" s="76"/>
      <c r="G187" s="77"/>
      <c r="H187" s="81"/>
      <c r="I187" s="87"/>
      <c r="J187" s="75"/>
      <c r="K187" s="78"/>
      <c r="L187" s="78"/>
      <c r="M187" s="81"/>
    </row>
    <row r="188" spans="1:13" s="3" customFormat="1" ht="16.5">
      <c r="A188" s="75"/>
      <c r="B188" s="75"/>
      <c r="C188" s="75"/>
      <c r="D188" s="75"/>
      <c r="E188" s="76"/>
      <c r="F188" s="76"/>
      <c r="G188" s="77"/>
      <c r="I188" s="87"/>
      <c r="J188" s="75"/>
      <c r="K188" s="78"/>
      <c r="L188" s="78"/>
      <c r="M188" s="81"/>
    </row>
    <row r="189" spans="1:13" s="3" customFormat="1" ht="16.5">
      <c r="A189" s="75"/>
      <c r="B189" s="91"/>
      <c r="C189" s="75"/>
      <c r="D189" s="75"/>
      <c r="E189" s="76"/>
      <c r="F189" s="76"/>
      <c r="G189" s="77"/>
      <c r="H189" s="81"/>
      <c r="I189" s="87"/>
      <c r="J189" s="75"/>
      <c r="K189" s="78"/>
      <c r="L189" s="78"/>
      <c r="M189" s="81"/>
    </row>
    <row r="190" spans="1:13" s="3" customFormat="1" ht="16.5">
      <c r="A190" s="75"/>
      <c r="B190" s="75"/>
      <c r="C190" s="75"/>
      <c r="D190" s="75"/>
      <c r="E190" s="76"/>
      <c r="F190" s="76"/>
      <c r="G190" s="77"/>
      <c r="I190" s="87"/>
      <c r="J190" s="75"/>
      <c r="K190" s="78"/>
      <c r="L190" s="78"/>
      <c r="M190" s="81"/>
    </row>
    <row r="191" spans="1:13" s="3" customFormat="1" ht="16.5">
      <c r="A191" s="75"/>
      <c r="B191" s="75"/>
      <c r="C191" s="75"/>
      <c r="D191" s="75"/>
      <c r="E191" s="90"/>
      <c r="F191" s="76"/>
      <c r="G191" s="77"/>
      <c r="I191" s="87"/>
      <c r="J191" s="75"/>
      <c r="K191" s="78"/>
      <c r="L191" s="78"/>
      <c r="M191" s="81"/>
    </row>
    <row r="192" spans="5:13" s="75" customFormat="1" ht="15.75">
      <c r="E192" s="76"/>
      <c r="F192" s="76"/>
      <c r="G192" s="77"/>
      <c r="H192" s="78"/>
      <c r="I192" s="78"/>
      <c r="J192" s="78"/>
      <c r="K192" s="78"/>
      <c r="L192" s="78"/>
      <c r="M192" s="78"/>
    </row>
    <row r="193" spans="1:13" s="3" customFormat="1" ht="16.5">
      <c r="A193" s="75"/>
      <c r="B193" s="75"/>
      <c r="C193" s="75"/>
      <c r="D193" s="75"/>
      <c r="E193" s="76"/>
      <c r="F193" s="76"/>
      <c r="G193" s="77"/>
      <c r="H193" s="75"/>
      <c r="I193" s="78"/>
      <c r="J193" s="78"/>
      <c r="K193" s="78"/>
      <c r="L193" s="78"/>
      <c r="M193" s="78"/>
    </row>
    <row r="194" spans="1:13" s="3" customFormat="1" ht="16.5">
      <c r="A194" s="75"/>
      <c r="B194" s="75"/>
      <c r="C194" s="75"/>
      <c r="D194" s="75"/>
      <c r="E194" s="76"/>
      <c r="F194" s="76"/>
      <c r="G194" s="77"/>
      <c r="H194" s="75"/>
      <c r="I194" s="78"/>
      <c r="J194" s="78"/>
      <c r="K194" s="78"/>
      <c r="L194" s="78"/>
      <c r="M194" s="81"/>
    </row>
    <row r="195" spans="1:13" s="3" customFormat="1" ht="16.5">
      <c r="A195" s="75"/>
      <c r="B195" s="75"/>
      <c r="C195" s="75"/>
      <c r="D195" s="75"/>
      <c r="E195" s="90"/>
      <c r="F195" s="76"/>
      <c r="G195" s="77"/>
      <c r="H195" s="81"/>
      <c r="I195" s="77"/>
      <c r="J195" s="75"/>
      <c r="K195" s="77"/>
      <c r="L195" s="75"/>
      <c r="M195" s="77"/>
    </row>
    <row r="196" spans="1:13" s="3" customFormat="1" ht="16.5">
      <c r="A196" s="75"/>
      <c r="B196" s="75"/>
      <c r="C196" s="75"/>
      <c r="D196" s="75"/>
      <c r="E196" s="76"/>
      <c r="F196" s="76"/>
      <c r="G196" s="77"/>
      <c r="H196" s="81"/>
      <c r="I196" s="87"/>
      <c r="J196" s="75"/>
      <c r="K196" s="78"/>
      <c r="L196" s="78"/>
      <c r="M196" s="81"/>
    </row>
    <row r="197" spans="1:13" s="3" customFormat="1" ht="16.5">
      <c r="A197" s="75"/>
      <c r="B197" s="75"/>
      <c r="C197" s="75"/>
      <c r="D197" s="75"/>
      <c r="E197" s="76"/>
      <c r="F197" s="76"/>
      <c r="G197" s="77"/>
      <c r="I197" s="87"/>
      <c r="J197" s="75"/>
      <c r="K197" s="78"/>
      <c r="L197" s="78"/>
      <c r="M197" s="81"/>
    </row>
    <row r="198" spans="1:13" s="3" customFormat="1" ht="16.5">
      <c r="A198" s="75"/>
      <c r="B198" s="91"/>
      <c r="C198" s="75"/>
      <c r="D198" s="75"/>
      <c r="E198" s="76"/>
      <c r="F198" s="76"/>
      <c r="G198" s="77"/>
      <c r="H198" s="81"/>
      <c r="I198" s="87"/>
      <c r="J198" s="75"/>
      <c r="K198" s="78"/>
      <c r="L198" s="78"/>
      <c r="M198" s="81"/>
    </row>
    <row r="199" spans="1:13" s="3" customFormat="1" ht="16.5">
      <c r="A199" s="75"/>
      <c r="B199" s="75"/>
      <c r="C199" s="75"/>
      <c r="D199" s="75"/>
      <c r="E199" s="76"/>
      <c r="F199" s="76"/>
      <c r="G199" s="77"/>
      <c r="I199" s="87"/>
      <c r="J199" s="75"/>
      <c r="K199" s="78"/>
      <c r="L199" s="78"/>
      <c r="M199" s="81"/>
    </row>
    <row r="200" spans="1:13" s="3" customFormat="1" ht="16.5">
      <c r="A200" s="75"/>
      <c r="B200" s="75"/>
      <c r="C200" s="75"/>
      <c r="D200" s="75"/>
      <c r="E200" s="90"/>
      <c r="F200" s="76"/>
      <c r="G200" s="77"/>
      <c r="I200" s="87"/>
      <c r="J200" s="75"/>
      <c r="K200" s="78"/>
      <c r="L200" s="78"/>
      <c r="M200" s="81"/>
    </row>
    <row r="201" spans="5:13" s="75" customFormat="1" ht="15.75">
      <c r="E201" s="76"/>
      <c r="F201" s="76"/>
      <c r="G201" s="77"/>
      <c r="H201" s="78"/>
      <c r="I201" s="78"/>
      <c r="J201" s="78"/>
      <c r="K201" s="78"/>
      <c r="L201" s="78"/>
      <c r="M201" s="78"/>
    </row>
    <row r="202" spans="1:13" s="3" customFormat="1" ht="16.5">
      <c r="A202" s="75"/>
      <c r="B202" s="75"/>
      <c r="C202" s="75"/>
      <c r="D202" s="75"/>
      <c r="E202" s="76"/>
      <c r="F202" s="76"/>
      <c r="G202" s="77"/>
      <c r="H202" s="75"/>
      <c r="I202" s="78"/>
      <c r="J202" s="78"/>
      <c r="K202" s="78"/>
      <c r="L202" s="78"/>
      <c r="M202" s="78"/>
    </row>
    <row r="203" spans="1:13" s="3" customFormat="1" ht="16.5">
      <c r="A203" s="75"/>
      <c r="B203" s="75"/>
      <c r="C203" s="75"/>
      <c r="D203" s="75"/>
      <c r="E203" s="76"/>
      <c r="F203" s="76"/>
      <c r="G203" s="77"/>
      <c r="H203" s="75"/>
      <c r="I203" s="78"/>
      <c r="J203" s="78"/>
      <c r="K203" s="78"/>
      <c r="L203" s="78"/>
      <c r="M203" s="81"/>
    </row>
    <row r="204" spans="1:13" s="3" customFormat="1" ht="16.5">
      <c r="A204" s="75"/>
      <c r="B204" s="75"/>
      <c r="C204" s="75"/>
      <c r="D204" s="75"/>
      <c r="E204" s="90"/>
      <c r="F204" s="76"/>
      <c r="G204" s="77"/>
      <c r="H204" s="81"/>
      <c r="I204" s="77"/>
      <c r="J204" s="75"/>
      <c r="K204" s="77"/>
      <c r="L204" s="75"/>
      <c r="M204" s="77"/>
    </row>
    <row r="205" spans="1:13" s="3" customFormat="1" ht="16.5">
      <c r="A205" s="75"/>
      <c r="B205" s="75"/>
      <c r="C205" s="75"/>
      <c r="D205" s="75"/>
      <c r="E205" s="76"/>
      <c r="F205" s="76"/>
      <c r="G205" s="77"/>
      <c r="H205" s="81"/>
      <c r="I205" s="87"/>
      <c r="J205" s="75"/>
      <c r="K205" s="78"/>
      <c r="L205" s="78"/>
      <c r="M205" s="81"/>
    </row>
    <row r="206" spans="1:13" s="3" customFormat="1" ht="16.5">
      <c r="A206" s="75"/>
      <c r="B206" s="75"/>
      <c r="C206" s="75"/>
      <c r="D206" s="75"/>
      <c r="E206" s="76"/>
      <c r="F206" s="76"/>
      <c r="G206" s="77"/>
      <c r="I206" s="87"/>
      <c r="J206" s="75"/>
      <c r="K206" s="78"/>
      <c r="L206" s="78"/>
      <c r="M206" s="81"/>
    </row>
    <row r="207" spans="1:13" s="3" customFormat="1" ht="16.5">
      <c r="A207" s="75"/>
      <c r="B207" s="91"/>
      <c r="C207" s="75"/>
      <c r="D207" s="75"/>
      <c r="E207" s="76"/>
      <c r="F207" s="76"/>
      <c r="G207" s="77"/>
      <c r="H207" s="81"/>
      <c r="I207" s="87"/>
      <c r="J207" s="75"/>
      <c r="K207" s="78"/>
      <c r="L207" s="78"/>
      <c r="M207" s="81"/>
    </row>
    <row r="208" spans="1:13" s="3" customFormat="1" ht="16.5">
      <c r="A208" s="75"/>
      <c r="B208" s="75"/>
      <c r="C208" s="75"/>
      <c r="D208" s="75"/>
      <c r="E208" s="76"/>
      <c r="F208" s="76"/>
      <c r="G208" s="77"/>
      <c r="I208" s="87"/>
      <c r="J208" s="75"/>
      <c r="K208" s="78"/>
      <c r="L208" s="78"/>
      <c r="M208" s="81"/>
    </row>
    <row r="209" spans="1:13" s="3" customFormat="1" ht="16.5">
      <c r="A209" s="75"/>
      <c r="B209" s="75"/>
      <c r="C209" s="75"/>
      <c r="D209" s="75"/>
      <c r="E209" s="90"/>
      <c r="F209" s="76"/>
      <c r="G209" s="77"/>
      <c r="I209" s="87"/>
      <c r="J209" s="75"/>
      <c r="K209" s="78"/>
      <c r="L209" s="78"/>
      <c r="M209" s="81"/>
    </row>
    <row r="210" spans="5:13" s="75" customFormat="1" ht="15.75">
      <c r="E210" s="76"/>
      <c r="F210" s="76"/>
      <c r="G210" s="77"/>
      <c r="H210" s="78"/>
      <c r="I210" s="78"/>
      <c r="J210" s="78"/>
      <c r="K210" s="78"/>
      <c r="L210" s="78"/>
      <c r="M210" s="78"/>
    </row>
    <row r="211" spans="2:13" s="75" customFormat="1" ht="15.75">
      <c r="B211" s="86"/>
      <c r="C211" s="80"/>
      <c r="E211" s="76"/>
      <c r="F211" s="76"/>
      <c r="G211" s="77"/>
      <c r="I211" s="78"/>
      <c r="K211" s="78"/>
      <c r="M211" s="81"/>
    </row>
    <row r="212" spans="5:13" s="75" customFormat="1" ht="15.75">
      <c r="E212" s="76"/>
      <c r="F212" s="76"/>
      <c r="G212" s="77"/>
      <c r="H212" s="78"/>
      <c r="I212" s="78"/>
      <c r="J212" s="78"/>
      <c r="K212" s="78"/>
      <c r="L212" s="78"/>
      <c r="M212" s="78"/>
    </row>
    <row r="213" spans="2:13" s="75" customFormat="1" ht="15.75">
      <c r="B213" s="86"/>
      <c r="C213" s="80"/>
      <c r="E213" s="76"/>
      <c r="F213" s="76"/>
      <c r="G213" s="77"/>
      <c r="I213" s="78"/>
      <c r="K213" s="78"/>
      <c r="M213" s="81"/>
    </row>
    <row r="214" spans="5:13" s="75" customFormat="1" ht="15.75">
      <c r="E214" s="76"/>
      <c r="F214" s="76"/>
      <c r="G214" s="77"/>
      <c r="H214" s="78"/>
      <c r="I214" s="78"/>
      <c r="J214" s="78"/>
      <c r="K214" s="78"/>
      <c r="L214" s="78"/>
      <c r="M214" s="78"/>
    </row>
    <row r="215" spans="2:13" s="75" customFormat="1" ht="15.75">
      <c r="B215" s="86"/>
      <c r="C215" s="80"/>
      <c r="E215" s="76"/>
      <c r="F215" s="76"/>
      <c r="G215" s="77"/>
      <c r="I215" s="78"/>
      <c r="K215" s="78"/>
      <c r="M215" s="81"/>
    </row>
    <row r="216" spans="1:13" s="3" customFormat="1" ht="16.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</row>
    <row r="217" spans="3:13" s="75" customFormat="1" ht="15.75">
      <c r="C217" s="80"/>
      <c r="E217" s="76"/>
      <c r="F217" s="76"/>
      <c r="G217" s="77"/>
      <c r="I217" s="78"/>
      <c r="K217" s="78"/>
      <c r="M217" s="81"/>
    </row>
    <row r="218" spans="5:13" s="75" customFormat="1" ht="15.75">
      <c r="E218" s="76"/>
      <c r="F218" s="76"/>
      <c r="G218" s="77"/>
      <c r="H218" s="78"/>
      <c r="I218" s="78"/>
      <c r="J218" s="78"/>
      <c r="K218" s="78"/>
      <c r="L218" s="78"/>
      <c r="M218" s="78"/>
    </row>
    <row r="219" spans="3:13" s="75" customFormat="1" ht="15.75">
      <c r="C219" s="80"/>
      <c r="E219" s="76"/>
      <c r="F219" s="76"/>
      <c r="G219" s="77"/>
      <c r="I219" s="78"/>
      <c r="K219" s="78"/>
      <c r="M219" s="81"/>
    </row>
    <row r="220" spans="5:13" s="75" customFormat="1" ht="15.75">
      <c r="E220" s="76"/>
      <c r="F220" s="76"/>
      <c r="G220" s="77"/>
      <c r="H220" s="78"/>
      <c r="I220" s="78"/>
      <c r="J220" s="78"/>
      <c r="K220" s="78"/>
      <c r="L220" s="78"/>
      <c r="M220" s="78"/>
    </row>
    <row r="221" spans="3:13" s="75" customFormat="1" ht="15.75">
      <c r="C221" s="80"/>
      <c r="E221" s="76"/>
      <c r="F221" s="76"/>
      <c r="G221" s="77"/>
      <c r="I221" s="78"/>
      <c r="K221" s="78"/>
      <c r="M221" s="81"/>
    </row>
    <row r="222" spans="5:13" s="75" customFormat="1" ht="15.75">
      <c r="E222" s="76"/>
      <c r="F222" s="76"/>
      <c r="G222" s="77"/>
      <c r="H222" s="78"/>
      <c r="I222" s="78"/>
      <c r="J222" s="78"/>
      <c r="K222" s="78"/>
      <c r="L222" s="78"/>
      <c r="M222" s="78"/>
    </row>
    <row r="223" spans="2:13" s="75" customFormat="1" ht="15.75">
      <c r="B223" s="86"/>
      <c r="C223" s="80"/>
      <c r="E223" s="76"/>
      <c r="F223" s="76"/>
      <c r="G223" s="77"/>
      <c r="I223" s="78"/>
      <c r="K223" s="78"/>
      <c r="M223" s="81"/>
    </row>
    <row r="224" spans="5:13" s="75" customFormat="1" ht="15.75">
      <c r="E224" s="76"/>
      <c r="F224" s="76"/>
      <c r="G224" s="77"/>
      <c r="H224" s="78"/>
      <c r="I224" s="78"/>
      <c r="J224" s="78"/>
      <c r="K224" s="78"/>
      <c r="L224" s="78"/>
      <c r="M224" s="78"/>
    </row>
    <row r="225" spans="3:13" s="75" customFormat="1" ht="15.75">
      <c r="C225" s="80"/>
      <c r="E225" s="76"/>
      <c r="F225" s="76"/>
      <c r="G225" s="77"/>
      <c r="I225" s="78"/>
      <c r="K225" s="78"/>
      <c r="M225" s="81"/>
    </row>
    <row r="226" spans="5:13" s="75" customFormat="1" ht="15.75">
      <c r="E226" s="76"/>
      <c r="F226" s="76"/>
      <c r="G226" s="77"/>
      <c r="H226" s="78"/>
      <c r="I226" s="78"/>
      <c r="J226" s="78"/>
      <c r="K226" s="78"/>
      <c r="L226" s="78"/>
      <c r="M226" s="78"/>
    </row>
    <row r="227" spans="3:13" s="75" customFormat="1" ht="15.75">
      <c r="C227" s="80"/>
      <c r="E227" s="76"/>
      <c r="F227" s="76"/>
      <c r="G227" s="77"/>
      <c r="I227" s="78"/>
      <c r="K227" s="78"/>
      <c r="M227" s="81"/>
    </row>
    <row r="228" spans="5:13" s="75" customFormat="1" ht="15.75">
      <c r="E228" s="76"/>
      <c r="F228" s="76"/>
      <c r="G228" s="77"/>
      <c r="H228" s="78"/>
      <c r="I228" s="78"/>
      <c r="J228" s="78"/>
      <c r="K228" s="78"/>
      <c r="L228" s="78"/>
      <c r="M228" s="78"/>
    </row>
    <row r="229" spans="3:13" s="75" customFormat="1" ht="15.75">
      <c r="C229" s="80"/>
      <c r="E229" s="76"/>
      <c r="F229" s="76"/>
      <c r="G229" s="77"/>
      <c r="I229" s="78"/>
      <c r="K229" s="78"/>
      <c r="M229" s="81"/>
    </row>
    <row r="230" spans="5:13" s="75" customFormat="1" ht="15.75">
      <c r="E230" s="76"/>
      <c r="F230" s="76"/>
      <c r="G230" s="77"/>
      <c r="H230" s="78"/>
      <c r="I230" s="78"/>
      <c r="J230" s="78"/>
      <c r="K230" s="78"/>
      <c r="L230" s="78"/>
      <c r="M230" s="78"/>
    </row>
    <row r="231" spans="3:13" s="75" customFormat="1" ht="15.75">
      <c r="C231" s="80"/>
      <c r="E231" s="76"/>
      <c r="F231" s="76"/>
      <c r="G231" s="77"/>
      <c r="I231" s="78"/>
      <c r="K231" s="78"/>
      <c r="M231" s="81"/>
    </row>
    <row r="232" spans="5:13" s="75" customFormat="1" ht="15.75">
      <c r="E232" s="76"/>
      <c r="F232" s="76"/>
      <c r="G232" s="77"/>
      <c r="H232" s="78"/>
      <c r="I232" s="78"/>
      <c r="J232" s="78"/>
      <c r="K232" s="78"/>
      <c r="L232" s="78"/>
      <c r="M232" s="78"/>
    </row>
    <row r="233" spans="1:13" s="3" customFormat="1" ht="16.5">
      <c r="A233" s="75"/>
      <c r="B233" s="75"/>
      <c r="C233" s="80"/>
      <c r="D233" s="75"/>
      <c r="E233" s="75"/>
      <c r="F233" s="75"/>
      <c r="G233" s="77"/>
      <c r="H233" s="75"/>
      <c r="I233" s="78"/>
      <c r="J233" s="78"/>
      <c r="K233" s="78"/>
      <c r="L233" s="78"/>
      <c r="M233" s="78"/>
    </row>
    <row r="234" spans="1:13" s="3" customFormat="1" ht="16.5">
      <c r="A234" s="75"/>
      <c r="B234" s="75"/>
      <c r="C234" s="75"/>
      <c r="D234" s="75"/>
      <c r="E234" s="76"/>
      <c r="F234" s="76"/>
      <c r="G234" s="77"/>
      <c r="H234" s="75"/>
      <c r="I234" s="78"/>
      <c r="J234" s="78"/>
      <c r="K234" s="78"/>
      <c r="L234" s="78"/>
      <c r="M234" s="81"/>
    </row>
    <row r="235" spans="1:13" s="3" customFormat="1" ht="16.5">
      <c r="A235" s="75"/>
      <c r="B235" s="75"/>
      <c r="C235" s="75"/>
      <c r="D235" s="75"/>
      <c r="E235" s="76"/>
      <c r="F235" s="76"/>
      <c r="G235" s="77"/>
      <c r="H235" s="81"/>
      <c r="I235" s="77"/>
      <c r="J235" s="75"/>
      <c r="K235" s="77"/>
      <c r="L235" s="75"/>
      <c r="M235" s="77"/>
    </row>
    <row r="236" spans="1:13" s="3" customFormat="1" ht="16.5">
      <c r="A236" s="75"/>
      <c r="B236" s="75"/>
      <c r="C236" s="75"/>
      <c r="D236" s="75"/>
      <c r="E236" s="77"/>
      <c r="F236" s="76"/>
      <c r="G236" s="77"/>
      <c r="H236" s="81"/>
      <c r="I236" s="87"/>
      <c r="J236" s="75"/>
      <c r="K236" s="78"/>
      <c r="L236" s="78"/>
      <c r="M236" s="81"/>
    </row>
    <row r="237" spans="1:13" s="3" customFormat="1" ht="16.5">
      <c r="A237" s="75"/>
      <c r="B237" s="75"/>
      <c r="C237" s="75"/>
      <c r="D237" s="75"/>
      <c r="E237" s="76"/>
      <c r="F237" s="76"/>
      <c r="G237" s="77"/>
      <c r="I237" s="87"/>
      <c r="J237" s="75"/>
      <c r="K237" s="78"/>
      <c r="L237" s="78"/>
      <c r="M237" s="81"/>
    </row>
    <row r="238" spans="1:13" s="3" customFormat="1" ht="16.5">
      <c r="A238" s="75"/>
      <c r="B238" s="75"/>
      <c r="C238" s="75"/>
      <c r="D238" s="75"/>
      <c r="E238" s="76"/>
      <c r="F238" s="76"/>
      <c r="G238" s="77"/>
      <c r="H238" s="81"/>
      <c r="I238" s="87"/>
      <c r="J238" s="75"/>
      <c r="K238" s="78"/>
      <c r="L238" s="78"/>
      <c r="M238" s="81"/>
    </row>
    <row r="239" spans="5:13" s="75" customFormat="1" ht="15.75">
      <c r="E239" s="76"/>
      <c r="F239" s="76"/>
      <c r="G239" s="77"/>
      <c r="H239" s="78"/>
      <c r="I239" s="78"/>
      <c r="J239" s="78"/>
      <c r="K239" s="78"/>
      <c r="L239" s="78"/>
      <c r="M239" s="78"/>
    </row>
    <row r="240" spans="1:13" s="3" customFormat="1" ht="16.5">
      <c r="A240" s="75"/>
      <c r="B240" s="75"/>
      <c r="C240" s="80"/>
      <c r="D240" s="75"/>
      <c r="E240" s="75"/>
      <c r="F240" s="75"/>
      <c r="G240" s="77"/>
      <c r="H240" s="75"/>
      <c r="I240" s="78"/>
      <c r="J240" s="78"/>
      <c r="K240" s="78"/>
      <c r="L240" s="78"/>
      <c r="M240" s="78"/>
    </row>
    <row r="241" spans="1:13" s="3" customFormat="1" ht="16.5">
      <c r="A241" s="75"/>
      <c r="B241" s="75"/>
      <c r="C241" s="75"/>
      <c r="D241" s="75"/>
      <c r="E241" s="76"/>
      <c r="F241" s="76"/>
      <c r="G241" s="77"/>
      <c r="H241" s="75"/>
      <c r="I241" s="78"/>
      <c r="J241" s="78"/>
      <c r="K241" s="78"/>
      <c r="L241" s="78"/>
      <c r="M241" s="81"/>
    </row>
    <row r="242" spans="1:13" s="3" customFormat="1" ht="16.5">
      <c r="A242" s="75"/>
      <c r="B242" s="75"/>
      <c r="C242" s="75"/>
      <c r="D242" s="75"/>
      <c r="E242" s="90"/>
      <c r="F242" s="76"/>
      <c r="G242" s="77"/>
      <c r="H242" s="81"/>
      <c r="I242" s="77"/>
      <c r="J242" s="75"/>
      <c r="K242" s="77"/>
      <c r="L242" s="75"/>
      <c r="M242" s="77"/>
    </row>
    <row r="243" spans="1:13" s="3" customFormat="1" ht="16.5">
      <c r="A243" s="75"/>
      <c r="B243" s="91"/>
      <c r="C243" s="75"/>
      <c r="D243" s="75"/>
      <c r="E243" s="77"/>
      <c r="F243" s="76"/>
      <c r="G243" s="77"/>
      <c r="H243" s="81"/>
      <c r="I243" s="87"/>
      <c r="J243" s="75"/>
      <c r="K243" s="78"/>
      <c r="L243" s="78"/>
      <c r="M243" s="81"/>
    </row>
    <row r="244" spans="1:13" s="3" customFormat="1" ht="16.5">
      <c r="A244" s="75"/>
      <c r="B244" s="75"/>
      <c r="C244" s="75"/>
      <c r="D244" s="75"/>
      <c r="E244" s="90"/>
      <c r="F244" s="76"/>
      <c r="G244" s="77"/>
      <c r="H244" s="81"/>
      <c r="I244" s="87"/>
      <c r="J244" s="75"/>
      <c r="K244" s="78"/>
      <c r="L244" s="78"/>
      <c r="M244" s="81"/>
    </row>
    <row r="245" spans="5:13" s="75" customFormat="1" ht="15.75">
      <c r="E245" s="76"/>
      <c r="F245" s="76"/>
      <c r="G245" s="77"/>
      <c r="H245" s="78"/>
      <c r="I245" s="78"/>
      <c r="J245" s="78"/>
      <c r="K245" s="78"/>
      <c r="L245" s="78"/>
      <c r="M245" s="78"/>
    </row>
    <row r="246" spans="1:13" s="3" customFormat="1" ht="16.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</row>
    <row r="247" spans="1:13" s="3" customFormat="1" ht="16.5">
      <c r="A247" s="75"/>
      <c r="B247" s="75"/>
      <c r="C247" s="80"/>
      <c r="D247" s="75"/>
      <c r="E247" s="75"/>
      <c r="F247" s="75"/>
      <c r="G247" s="77"/>
      <c r="H247" s="75"/>
      <c r="I247" s="78"/>
      <c r="J247" s="78"/>
      <c r="K247" s="78"/>
      <c r="L247" s="78"/>
      <c r="M247" s="78"/>
    </row>
    <row r="248" spans="1:13" s="3" customFormat="1" ht="16.5">
      <c r="A248" s="75"/>
      <c r="B248" s="75"/>
      <c r="C248" s="75"/>
      <c r="D248" s="75"/>
      <c r="E248" s="76"/>
      <c r="F248" s="76"/>
      <c r="G248" s="77"/>
      <c r="H248" s="75"/>
      <c r="I248" s="78"/>
      <c r="J248" s="78"/>
      <c r="K248" s="78"/>
      <c r="L248" s="78"/>
      <c r="M248" s="81"/>
    </row>
    <row r="249" spans="1:13" s="3" customFormat="1" ht="16.5">
      <c r="A249" s="75"/>
      <c r="B249" s="75"/>
      <c r="C249" s="75"/>
      <c r="D249" s="75"/>
      <c r="E249" s="90"/>
      <c r="F249" s="76"/>
      <c r="G249" s="77"/>
      <c r="H249" s="81"/>
      <c r="I249" s="77"/>
      <c r="J249" s="75"/>
      <c r="K249" s="77"/>
      <c r="L249" s="75"/>
      <c r="M249" s="77"/>
    </row>
    <row r="250" spans="1:13" s="3" customFormat="1" ht="16.5">
      <c r="A250" s="75"/>
      <c r="B250" s="91"/>
      <c r="C250" s="75"/>
      <c r="D250" s="75"/>
      <c r="E250" s="77"/>
      <c r="F250" s="76"/>
      <c r="G250" s="77"/>
      <c r="H250" s="81"/>
      <c r="I250" s="87"/>
      <c r="J250" s="75"/>
      <c r="K250" s="78"/>
      <c r="L250" s="78"/>
      <c r="M250" s="81"/>
    </row>
    <row r="251" spans="1:13" s="3" customFormat="1" ht="16.5">
      <c r="A251" s="75"/>
      <c r="B251" s="75"/>
      <c r="C251" s="75"/>
      <c r="D251" s="75"/>
      <c r="E251" s="90"/>
      <c r="F251" s="76"/>
      <c r="G251" s="77"/>
      <c r="H251" s="81"/>
      <c r="I251" s="87"/>
      <c r="J251" s="75"/>
      <c r="K251" s="78"/>
      <c r="L251" s="78"/>
      <c r="M251" s="81"/>
    </row>
    <row r="252" spans="5:13" s="75" customFormat="1" ht="15.75">
      <c r="E252" s="76"/>
      <c r="F252" s="76"/>
      <c r="G252" s="77"/>
      <c r="H252" s="78"/>
      <c r="I252" s="78"/>
      <c r="J252" s="78"/>
      <c r="K252" s="78"/>
      <c r="L252" s="78"/>
      <c r="M252" s="78"/>
    </row>
    <row r="253" spans="1:13" s="3" customFormat="1" ht="16.5">
      <c r="A253" s="75"/>
      <c r="B253" s="75"/>
      <c r="C253" s="80"/>
      <c r="D253" s="75"/>
      <c r="E253" s="75"/>
      <c r="F253" s="75"/>
      <c r="G253" s="77"/>
      <c r="H253" s="75"/>
      <c r="I253" s="78"/>
      <c r="J253" s="78"/>
      <c r="K253" s="78"/>
      <c r="L253" s="78"/>
      <c r="M253" s="78"/>
    </row>
    <row r="254" spans="1:13" s="3" customFormat="1" ht="16.5">
      <c r="A254" s="75"/>
      <c r="B254" s="75"/>
      <c r="C254" s="75"/>
      <c r="D254" s="75"/>
      <c r="E254" s="76"/>
      <c r="F254" s="76"/>
      <c r="G254" s="77"/>
      <c r="H254" s="75"/>
      <c r="I254" s="78"/>
      <c r="J254" s="78"/>
      <c r="K254" s="78"/>
      <c r="L254" s="78"/>
      <c r="M254" s="81"/>
    </row>
    <row r="255" spans="1:13" s="3" customFormat="1" ht="16.5">
      <c r="A255" s="75"/>
      <c r="B255" s="75"/>
      <c r="C255" s="75"/>
      <c r="D255" s="75"/>
      <c r="E255" s="90"/>
      <c r="F255" s="76"/>
      <c r="G255" s="77"/>
      <c r="H255" s="81"/>
      <c r="I255" s="77"/>
      <c r="J255" s="75"/>
      <c r="K255" s="77"/>
      <c r="L255" s="75"/>
      <c r="M255" s="77"/>
    </row>
    <row r="256" spans="1:13" s="3" customFormat="1" ht="16.5">
      <c r="A256" s="75"/>
      <c r="B256" s="91"/>
      <c r="C256" s="75"/>
      <c r="D256" s="75"/>
      <c r="E256" s="77"/>
      <c r="F256" s="76"/>
      <c r="G256" s="77"/>
      <c r="H256" s="81"/>
      <c r="I256" s="87"/>
      <c r="J256" s="75"/>
      <c r="K256" s="78"/>
      <c r="L256" s="78"/>
      <c r="M256" s="81"/>
    </row>
    <row r="257" spans="1:13" s="3" customFormat="1" ht="16.5">
      <c r="A257" s="75"/>
      <c r="B257" s="75"/>
      <c r="C257" s="75"/>
      <c r="D257" s="75"/>
      <c r="E257" s="90"/>
      <c r="F257" s="76"/>
      <c r="G257" s="77"/>
      <c r="H257" s="81"/>
      <c r="I257" s="87"/>
      <c r="J257" s="75"/>
      <c r="K257" s="78"/>
      <c r="L257" s="78"/>
      <c r="M257" s="81"/>
    </row>
    <row r="258" spans="5:13" s="75" customFormat="1" ht="15.75">
      <c r="E258" s="76"/>
      <c r="F258" s="76"/>
      <c r="G258" s="77"/>
      <c r="H258" s="78"/>
      <c r="I258" s="78"/>
      <c r="J258" s="78"/>
      <c r="K258" s="78"/>
      <c r="L258" s="78"/>
      <c r="M258" s="78"/>
    </row>
    <row r="259" spans="1:13" s="3" customFormat="1" ht="16.5">
      <c r="A259" s="75"/>
      <c r="B259" s="75"/>
      <c r="C259" s="80"/>
      <c r="D259" s="75"/>
      <c r="E259" s="75"/>
      <c r="F259" s="75"/>
      <c r="G259" s="77"/>
      <c r="H259" s="75"/>
      <c r="I259" s="78"/>
      <c r="J259" s="78"/>
      <c r="K259" s="78"/>
      <c r="L259" s="78"/>
      <c r="M259" s="78"/>
    </row>
    <row r="260" spans="1:13" s="3" customFormat="1" ht="16.5">
      <c r="A260" s="75"/>
      <c r="B260" s="75"/>
      <c r="C260" s="75"/>
      <c r="D260" s="75"/>
      <c r="E260" s="76"/>
      <c r="F260" s="76"/>
      <c r="G260" s="77"/>
      <c r="H260" s="75"/>
      <c r="I260" s="78"/>
      <c r="J260" s="78"/>
      <c r="K260" s="78"/>
      <c r="L260" s="78"/>
      <c r="M260" s="81"/>
    </row>
    <row r="261" spans="1:13" s="3" customFormat="1" ht="16.5">
      <c r="A261" s="75"/>
      <c r="B261" s="75"/>
      <c r="C261" s="75"/>
      <c r="D261" s="75"/>
      <c r="E261" s="90"/>
      <c r="F261" s="76"/>
      <c r="G261" s="77"/>
      <c r="H261" s="81"/>
      <c r="I261" s="77"/>
      <c r="J261" s="75"/>
      <c r="K261" s="77"/>
      <c r="L261" s="75"/>
      <c r="M261" s="77"/>
    </row>
    <row r="262" spans="1:13" s="3" customFormat="1" ht="16.5">
      <c r="A262" s="75"/>
      <c r="B262" s="91"/>
      <c r="C262" s="75"/>
      <c r="D262" s="75"/>
      <c r="E262" s="77"/>
      <c r="F262" s="76"/>
      <c r="G262" s="77"/>
      <c r="H262" s="81"/>
      <c r="I262" s="87"/>
      <c r="J262" s="75"/>
      <c r="K262" s="78"/>
      <c r="L262" s="78"/>
      <c r="M262" s="81"/>
    </row>
    <row r="263" spans="1:13" s="3" customFormat="1" ht="16.5">
      <c r="A263" s="75"/>
      <c r="B263" s="75"/>
      <c r="C263" s="75"/>
      <c r="D263" s="75"/>
      <c r="E263" s="90"/>
      <c r="F263" s="76"/>
      <c r="G263" s="77"/>
      <c r="H263" s="81"/>
      <c r="I263" s="87"/>
      <c r="J263" s="75"/>
      <c r="K263" s="78"/>
      <c r="L263" s="78"/>
      <c r="M263" s="81"/>
    </row>
    <row r="264" spans="5:13" s="75" customFormat="1" ht="15.75">
      <c r="E264" s="76"/>
      <c r="F264" s="76"/>
      <c r="G264" s="77"/>
      <c r="H264" s="78"/>
      <c r="I264" s="78"/>
      <c r="J264" s="78"/>
      <c r="K264" s="78"/>
      <c r="L264" s="78"/>
      <c r="M264" s="78"/>
    </row>
    <row r="265" spans="1:13" s="3" customFormat="1" ht="16.5">
      <c r="A265" s="75"/>
      <c r="B265" s="75"/>
      <c r="C265" s="80"/>
      <c r="D265" s="75"/>
      <c r="E265" s="75"/>
      <c r="F265" s="75"/>
      <c r="G265" s="77"/>
      <c r="H265" s="75"/>
      <c r="I265" s="78"/>
      <c r="J265" s="78"/>
      <c r="K265" s="78"/>
      <c r="L265" s="78"/>
      <c r="M265" s="78"/>
    </row>
    <row r="266" spans="1:13" s="3" customFormat="1" ht="16.5">
      <c r="A266" s="75"/>
      <c r="B266" s="75"/>
      <c r="C266" s="75"/>
      <c r="D266" s="75"/>
      <c r="E266" s="76"/>
      <c r="F266" s="76"/>
      <c r="G266" s="77"/>
      <c r="H266" s="75"/>
      <c r="I266" s="78"/>
      <c r="J266" s="78"/>
      <c r="K266" s="78"/>
      <c r="L266" s="78"/>
      <c r="M266" s="81"/>
    </row>
    <row r="267" spans="1:13" s="3" customFormat="1" ht="16.5">
      <c r="A267" s="75"/>
      <c r="B267" s="75"/>
      <c r="C267" s="75"/>
      <c r="D267" s="75"/>
      <c r="E267" s="90"/>
      <c r="F267" s="76"/>
      <c r="G267" s="77"/>
      <c r="H267" s="81"/>
      <c r="I267" s="77"/>
      <c r="J267" s="75"/>
      <c r="K267" s="77"/>
      <c r="L267" s="75"/>
      <c r="M267" s="77"/>
    </row>
    <row r="268" spans="1:13" s="3" customFormat="1" ht="16.5">
      <c r="A268" s="75"/>
      <c r="B268" s="91"/>
      <c r="C268" s="75"/>
      <c r="D268" s="75"/>
      <c r="E268" s="77"/>
      <c r="F268" s="76"/>
      <c r="G268" s="77"/>
      <c r="H268" s="81"/>
      <c r="I268" s="87"/>
      <c r="J268" s="75"/>
      <c r="K268" s="78"/>
      <c r="L268" s="78"/>
      <c r="M268" s="81"/>
    </row>
    <row r="269" spans="1:13" s="3" customFormat="1" ht="16.5">
      <c r="A269" s="75"/>
      <c r="B269" s="75"/>
      <c r="C269" s="75"/>
      <c r="D269" s="75"/>
      <c r="E269" s="90"/>
      <c r="F269" s="76"/>
      <c r="G269" s="77"/>
      <c r="H269" s="81"/>
      <c r="I269" s="87"/>
      <c r="J269" s="75"/>
      <c r="K269" s="78"/>
      <c r="L269" s="78"/>
      <c r="M269" s="81"/>
    </row>
    <row r="270" spans="5:13" s="75" customFormat="1" ht="15.75">
      <c r="E270" s="76"/>
      <c r="F270" s="76"/>
      <c r="G270" s="77"/>
      <c r="H270" s="78"/>
      <c r="I270" s="78"/>
      <c r="J270" s="78"/>
      <c r="K270" s="78"/>
      <c r="L270" s="78"/>
      <c r="M270" s="78"/>
    </row>
    <row r="271" spans="1:13" s="3" customFormat="1" ht="16.5">
      <c r="A271" s="75"/>
      <c r="B271" s="75"/>
      <c r="C271" s="80"/>
      <c r="D271" s="75"/>
      <c r="E271" s="75"/>
      <c r="F271" s="75"/>
      <c r="G271" s="77"/>
      <c r="H271" s="75"/>
      <c r="I271" s="78"/>
      <c r="J271" s="78"/>
      <c r="K271" s="78"/>
      <c r="L271" s="78"/>
      <c r="M271" s="78"/>
    </row>
    <row r="272" spans="1:13" s="3" customFormat="1" ht="16.5">
      <c r="A272" s="75"/>
      <c r="B272" s="75"/>
      <c r="C272" s="75"/>
      <c r="D272" s="75"/>
      <c r="E272" s="76"/>
      <c r="F272" s="76"/>
      <c r="G272" s="77"/>
      <c r="H272" s="75"/>
      <c r="I272" s="78"/>
      <c r="J272" s="78"/>
      <c r="K272" s="78"/>
      <c r="L272" s="78"/>
      <c r="M272" s="81"/>
    </row>
    <row r="273" spans="1:13" s="3" customFormat="1" ht="16.5">
      <c r="A273" s="75"/>
      <c r="B273" s="75"/>
      <c r="C273" s="75"/>
      <c r="D273" s="75"/>
      <c r="E273" s="90"/>
      <c r="F273" s="76"/>
      <c r="G273" s="77"/>
      <c r="H273" s="81"/>
      <c r="I273" s="77"/>
      <c r="J273" s="75"/>
      <c r="K273" s="77"/>
      <c r="L273" s="75"/>
      <c r="M273" s="77"/>
    </row>
    <row r="274" spans="1:13" s="3" customFormat="1" ht="16.5">
      <c r="A274" s="75"/>
      <c r="B274" s="91"/>
      <c r="C274" s="75"/>
      <c r="D274" s="75"/>
      <c r="E274" s="77"/>
      <c r="F274" s="76"/>
      <c r="G274" s="77"/>
      <c r="H274" s="81"/>
      <c r="I274" s="87"/>
      <c r="J274" s="75"/>
      <c r="K274" s="78"/>
      <c r="L274" s="78"/>
      <c r="M274" s="81"/>
    </row>
    <row r="275" spans="1:13" s="3" customFormat="1" ht="16.5">
      <c r="A275" s="75"/>
      <c r="B275" s="75"/>
      <c r="C275" s="75"/>
      <c r="D275" s="75"/>
      <c r="E275" s="90"/>
      <c r="F275" s="76"/>
      <c r="G275" s="77"/>
      <c r="H275" s="81"/>
      <c r="I275" s="87"/>
      <c r="J275" s="75"/>
      <c r="K275" s="78"/>
      <c r="L275" s="78"/>
      <c r="M275" s="81"/>
    </row>
    <row r="276" spans="5:13" s="75" customFormat="1" ht="15.75">
      <c r="E276" s="76"/>
      <c r="F276" s="76"/>
      <c r="G276" s="77"/>
      <c r="H276" s="78"/>
      <c r="I276" s="78"/>
      <c r="J276" s="78"/>
      <c r="K276" s="78"/>
      <c r="L276" s="78"/>
      <c r="M276" s="78"/>
    </row>
    <row r="277" spans="7:13" s="75" customFormat="1" ht="15.75">
      <c r="G277" s="77"/>
      <c r="I277" s="78"/>
      <c r="J277" s="78"/>
      <c r="K277" s="78"/>
      <c r="L277" s="78"/>
      <c r="M277" s="78"/>
    </row>
    <row r="278" spans="5:13" s="75" customFormat="1" ht="15.75">
      <c r="E278" s="76"/>
      <c r="F278" s="76"/>
      <c r="G278" s="77"/>
      <c r="I278" s="78"/>
      <c r="J278" s="78"/>
      <c r="K278" s="78"/>
      <c r="L278" s="78"/>
      <c r="M278" s="81"/>
    </row>
    <row r="279" spans="5:13" s="75" customFormat="1" ht="15.75">
      <c r="E279" s="90"/>
      <c r="F279" s="76"/>
      <c r="G279" s="77"/>
      <c r="H279" s="81"/>
      <c r="I279" s="77"/>
      <c r="K279" s="77"/>
      <c r="M279" s="77"/>
    </row>
    <row r="280" spans="1:13" s="3" customFormat="1" ht="16.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</row>
    <row r="281" spans="5:13" s="75" customFormat="1" ht="16.5">
      <c r="E281" s="77"/>
      <c r="F281" s="76"/>
      <c r="G281" s="77"/>
      <c r="H281" s="81"/>
      <c r="I281" s="87"/>
      <c r="K281" s="78"/>
      <c r="L281" s="78"/>
      <c r="M281" s="81"/>
    </row>
    <row r="282" spans="5:13" s="75" customFormat="1" ht="16.5">
      <c r="E282" s="76"/>
      <c r="F282" s="76"/>
      <c r="G282" s="77"/>
      <c r="H282" s="81"/>
      <c r="I282" s="87"/>
      <c r="K282" s="78"/>
      <c r="L282" s="78"/>
      <c r="M282" s="81"/>
    </row>
    <row r="283" spans="5:13" s="75" customFormat="1" ht="16.5">
      <c r="E283" s="90"/>
      <c r="F283" s="76"/>
      <c r="G283" s="77"/>
      <c r="H283" s="81"/>
      <c r="I283" s="87"/>
      <c r="K283" s="78"/>
      <c r="L283" s="78"/>
      <c r="M283" s="81"/>
    </row>
    <row r="284" spans="5:13" s="75" customFormat="1" ht="15.75">
      <c r="E284" s="76"/>
      <c r="F284" s="76"/>
      <c r="G284" s="77"/>
      <c r="H284" s="78"/>
      <c r="I284" s="78"/>
      <c r="J284" s="78"/>
      <c r="K284" s="78"/>
      <c r="L284" s="78"/>
      <c r="M284" s="78"/>
    </row>
    <row r="285" spans="1:13" s="3" customFormat="1" ht="16.5">
      <c r="A285" s="75"/>
      <c r="B285" s="75"/>
      <c r="C285" s="80"/>
      <c r="D285" s="75"/>
      <c r="E285" s="75"/>
      <c r="F285" s="75"/>
      <c r="G285" s="77"/>
      <c r="H285" s="75"/>
      <c r="I285" s="78"/>
      <c r="J285" s="78"/>
      <c r="K285" s="78"/>
      <c r="L285" s="78"/>
      <c r="M285" s="78"/>
    </row>
    <row r="286" spans="5:13" s="75" customFormat="1" ht="15.75">
      <c r="E286" s="76"/>
      <c r="F286" s="76"/>
      <c r="G286" s="77"/>
      <c r="I286" s="78"/>
      <c r="J286" s="78"/>
      <c r="K286" s="78"/>
      <c r="L286" s="78"/>
      <c r="M286" s="81"/>
    </row>
    <row r="287" spans="1:13" s="3" customFormat="1" ht="16.5">
      <c r="A287" s="75"/>
      <c r="B287" s="75"/>
      <c r="C287" s="75"/>
      <c r="D287" s="75"/>
      <c r="E287" s="90"/>
      <c r="F287" s="76"/>
      <c r="G287" s="77"/>
      <c r="H287" s="81"/>
      <c r="I287" s="77"/>
      <c r="J287" s="75"/>
      <c r="K287" s="77"/>
      <c r="L287" s="75"/>
      <c r="M287" s="77"/>
    </row>
    <row r="288" spans="1:13" s="3" customFormat="1" ht="16.5">
      <c r="A288" s="75"/>
      <c r="B288" s="91"/>
      <c r="C288" s="75"/>
      <c r="D288" s="75"/>
      <c r="E288" s="77"/>
      <c r="F288" s="76"/>
      <c r="G288" s="77"/>
      <c r="H288" s="81"/>
      <c r="I288" s="87"/>
      <c r="J288" s="75"/>
      <c r="K288" s="78"/>
      <c r="L288" s="78"/>
      <c r="M288" s="81"/>
    </row>
    <row r="289" spans="1:13" s="3" customFormat="1" ht="16.5">
      <c r="A289" s="75"/>
      <c r="B289" s="75"/>
      <c r="C289" s="75"/>
      <c r="D289" s="75"/>
      <c r="E289" s="90"/>
      <c r="F289" s="76"/>
      <c r="G289" s="77"/>
      <c r="H289" s="81"/>
      <c r="I289" s="87"/>
      <c r="J289" s="75"/>
      <c r="K289" s="78"/>
      <c r="L289" s="78"/>
      <c r="M289" s="81"/>
    </row>
    <row r="290" spans="5:13" s="75" customFormat="1" ht="15.75">
      <c r="E290" s="76"/>
      <c r="F290" s="76"/>
      <c r="G290" s="77"/>
      <c r="H290" s="78"/>
      <c r="I290" s="78"/>
      <c r="J290" s="78"/>
      <c r="K290" s="78"/>
      <c r="L290" s="78"/>
      <c r="M290" s="78"/>
    </row>
    <row r="291" spans="5:13" s="75" customFormat="1" ht="15.75">
      <c r="E291" s="76"/>
      <c r="F291" s="76"/>
      <c r="G291" s="77"/>
      <c r="I291" s="78"/>
      <c r="J291" s="78"/>
      <c r="K291" s="78"/>
      <c r="L291" s="78"/>
      <c r="M291" s="78"/>
    </row>
    <row r="292" spans="5:13" s="75" customFormat="1" ht="15.75">
      <c r="E292" s="76"/>
      <c r="F292" s="76"/>
      <c r="G292" s="77"/>
      <c r="I292" s="78"/>
      <c r="J292" s="78"/>
      <c r="K292" s="78"/>
      <c r="L292" s="78"/>
      <c r="M292" s="81"/>
    </row>
    <row r="293" spans="5:13" s="75" customFormat="1" ht="16.5">
      <c r="E293" s="76"/>
      <c r="F293" s="76"/>
      <c r="G293" s="77"/>
      <c r="H293" s="81"/>
      <c r="I293" s="87"/>
      <c r="K293" s="78"/>
      <c r="L293" s="78"/>
      <c r="M293" s="81"/>
    </row>
    <row r="294" spans="5:13" s="75" customFormat="1" ht="16.5">
      <c r="E294" s="76"/>
      <c r="F294" s="76"/>
      <c r="G294" s="77"/>
      <c r="H294" s="81"/>
      <c r="I294" s="87"/>
      <c r="K294" s="78"/>
      <c r="L294" s="78"/>
      <c r="M294" s="81"/>
    </row>
    <row r="295" spans="2:13" s="75" customFormat="1" ht="16.5">
      <c r="B295" s="86"/>
      <c r="E295" s="76"/>
      <c r="F295" s="76"/>
      <c r="G295" s="77"/>
      <c r="H295" s="81"/>
      <c r="I295" s="87"/>
      <c r="K295" s="78"/>
      <c r="L295" s="78"/>
      <c r="M295" s="81"/>
    </row>
    <row r="296" spans="5:13" s="75" customFormat="1" ht="16.5">
      <c r="E296" s="76"/>
      <c r="F296" s="76"/>
      <c r="G296" s="77"/>
      <c r="H296" s="81"/>
      <c r="I296" s="87"/>
      <c r="K296" s="78"/>
      <c r="L296" s="78"/>
      <c r="M296" s="81"/>
    </row>
    <row r="297" spans="5:13" s="75" customFormat="1" ht="16.5">
      <c r="E297" s="90"/>
      <c r="F297" s="76"/>
      <c r="G297" s="77"/>
      <c r="H297" s="81"/>
      <c r="I297" s="87"/>
      <c r="K297" s="78"/>
      <c r="L297" s="78"/>
      <c r="M297" s="81"/>
    </row>
    <row r="298" spans="5:13" s="75" customFormat="1" ht="15.75">
      <c r="E298" s="76"/>
      <c r="F298" s="76"/>
      <c r="G298" s="77"/>
      <c r="H298" s="78"/>
      <c r="I298" s="78"/>
      <c r="J298" s="78"/>
      <c r="K298" s="78"/>
      <c r="L298" s="78"/>
      <c r="M298" s="78"/>
    </row>
    <row r="299" spans="1:13" s="3" customFormat="1" ht="16.5">
      <c r="A299" s="75"/>
      <c r="B299" s="75"/>
      <c r="C299" s="75"/>
      <c r="D299" s="75"/>
      <c r="E299" s="75"/>
      <c r="F299" s="75"/>
      <c r="G299" s="77"/>
      <c r="H299" s="75"/>
      <c r="I299" s="78"/>
      <c r="J299" s="78"/>
      <c r="K299" s="78"/>
      <c r="L299" s="78"/>
      <c r="M299" s="78"/>
    </row>
    <row r="300" spans="1:13" s="3" customFormat="1" ht="16.5">
      <c r="A300" s="75"/>
      <c r="B300" s="75"/>
      <c r="C300" s="75"/>
      <c r="D300" s="75"/>
      <c r="E300" s="76"/>
      <c r="F300" s="76"/>
      <c r="G300" s="77"/>
      <c r="H300" s="75"/>
      <c r="I300" s="78"/>
      <c r="J300" s="78"/>
      <c r="K300" s="78"/>
      <c r="L300" s="78"/>
      <c r="M300" s="81"/>
    </row>
    <row r="301" spans="1:13" s="3" customFormat="1" ht="16.5">
      <c r="A301" s="75"/>
      <c r="B301" s="75"/>
      <c r="C301" s="75"/>
      <c r="D301" s="75"/>
      <c r="E301" s="76"/>
      <c r="F301" s="76"/>
      <c r="G301" s="77"/>
      <c r="H301" s="81"/>
      <c r="I301" s="77"/>
      <c r="J301" s="75"/>
      <c r="K301" s="77"/>
      <c r="L301" s="75"/>
      <c r="M301" s="77"/>
    </row>
    <row r="302" spans="1:13" s="3" customFormat="1" ht="16.5">
      <c r="A302" s="75"/>
      <c r="B302" s="75"/>
      <c r="C302" s="75"/>
      <c r="D302" s="75"/>
      <c r="E302" s="77"/>
      <c r="F302" s="76"/>
      <c r="G302" s="77"/>
      <c r="H302" s="81"/>
      <c r="I302" s="87"/>
      <c r="J302" s="75"/>
      <c r="K302" s="78"/>
      <c r="L302" s="78"/>
      <c r="M302" s="81"/>
    </row>
    <row r="303" spans="1:13" s="3" customFormat="1" ht="16.5">
      <c r="A303" s="75"/>
      <c r="B303" s="75"/>
      <c r="C303" s="75"/>
      <c r="D303" s="75"/>
      <c r="E303" s="76"/>
      <c r="F303" s="76"/>
      <c r="G303" s="77"/>
      <c r="H303" s="81"/>
      <c r="I303" s="87"/>
      <c r="J303" s="75"/>
      <c r="K303" s="78"/>
      <c r="L303" s="78"/>
      <c r="M303" s="81"/>
    </row>
    <row r="304" spans="1:13" s="3" customFormat="1" ht="16.5">
      <c r="A304" s="75"/>
      <c r="B304" s="75"/>
      <c r="C304" s="75"/>
      <c r="D304" s="75"/>
      <c r="E304" s="76"/>
      <c r="F304" s="76"/>
      <c r="G304" s="77"/>
      <c r="H304" s="81"/>
      <c r="I304" s="87"/>
      <c r="J304" s="75"/>
      <c r="K304" s="78"/>
      <c r="L304" s="78"/>
      <c r="M304" s="81"/>
    </row>
    <row r="305" spans="5:13" s="75" customFormat="1" ht="15.75">
      <c r="E305" s="76"/>
      <c r="F305" s="76"/>
      <c r="G305" s="77"/>
      <c r="H305" s="78"/>
      <c r="I305" s="78"/>
      <c r="J305" s="78"/>
      <c r="K305" s="78"/>
      <c r="L305" s="78"/>
      <c r="M305" s="78"/>
    </row>
    <row r="306" spans="5:13" s="75" customFormat="1" ht="15.75">
      <c r="E306" s="76"/>
      <c r="F306" s="76"/>
      <c r="G306" s="77"/>
      <c r="H306" s="85"/>
      <c r="I306" s="78"/>
      <c r="J306" s="85"/>
      <c r="K306" s="78"/>
      <c r="L306" s="85"/>
      <c r="M306" s="92"/>
    </row>
    <row r="307" spans="5:13" s="75" customFormat="1" ht="15.75">
      <c r="E307" s="76"/>
      <c r="F307" s="76"/>
      <c r="G307" s="77"/>
      <c r="H307" s="78"/>
      <c r="I307" s="78"/>
      <c r="J307" s="78"/>
      <c r="K307" s="78"/>
      <c r="L307" s="78"/>
      <c r="M307" s="78"/>
    </row>
    <row r="308" spans="5:13" s="75" customFormat="1" ht="15.75">
      <c r="E308" s="76"/>
      <c r="F308" s="76"/>
      <c r="G308" s="77"/>
      <c r="H308" s="78"/>
      <c r="I308" s="78"/>
      <c r="J308" s="78"/>
      <c r="K308" s="78"/>
      <c r="L308" s="78"/>
      <c r="M308" s="78"/>
    </row>
    <row r="309" spans="5:13" s="75" customFormat="1" ht="15.75">
      <c r="E309" s="76"/>
      <c r="F309" s="76"/>
      <c r="G309" s="77"/>
      <c r="H309" s="78"/>
      <c r="I309" s="78"/>
      <c r="J309" s="78"/>
      <c r="K309" s="78"/>
      <c r="L309" s="78"/>
      <c r="M309" s="78"/>
    </row>
    <row r="310" spans="2:13" s="75" customFormat="1" ht="15.75">
      <c r="B310" s="86"/>
      <c r="C310" s="80"/>
      <c r="E310" s="76"/>
      <c r="F310" s="76"/>
      <c r="G310" s="93"/>
      <c r="I310" s="78"/>
      <c r="K310" s="78"/>
      <c r="M310" s="81"/>
    </row>
    <row r="311" spans="5:13" s="75" customFormat="1" ht="15.75">
      <c r="E311" s="76"/>
      <c r="F311" s="76"/>
      <c r="G311" s="77"/>
      <c r="H311" s="78"/>
      <c r="I311" s="78"/>
      <c r="J311" s="78"/>
      <c r="K311" s="78"/>
      <c r="L311" s="78"/>
      <c r="M311" s="78"/>
    </row>
    <row r="312" spans="5:13" s="75" customFormat="1" ht="15.75">
      <c r="E312" s="76"/>
      <c r="F312" s="76"/>
      <c r="G312" s="77"/>
      <c r="H312" s="85"/>
      <c r="I312" s="78"/>
      <c r="J312" s="85"/>
      <c r="K312" s="78"/>
      <c r="L312" s="85"/>
      <c r="M312" s="92"/>
    </row>
    <row r="313" spans="1:13" s="3" customFormat="1" ht="16.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</row>
    <row r="314" s="3" customFormat="1" ht="16.5"/>
    <row r="315" s="3" customFormat="1" ht="16.5"/>
    <row r="316" s="3" customFormat="1" ht="16.5"/>
    <row r="317" s="3" customFormat="1" ht="16.5"/>
    <row r="318" s="3" customFormat="1" ht="16.5"/>
    <row r="319" s="3" customFormat="1" ht="16.5"/>
    <row r="320" s="3" customFormat="1" ht="16.5"/>
    <row r="321" s="3" customFormat="1" ht="16.5"/>
    <row r="322" s="3" customFormat="1" ht="16.5"/>
    <row r="323" s="3" customFormat="1" ht="16.5"/>
    <row r="324" s="3" customFormat="1" ht="16.5"/>
    <row r="325" s="3" customFormat="1" ht="16.5"/>
    <row r="326" s="3" customFormat="1" ht="16.5"/>
    <row r="327" s="3" customFormat="1" ht="16.5"/>
    <row r="328" s="3" customFormat="1" ht="16.5"/>
    <row r="329" s="3" customFormat="1" ht="16.5"/>
    <row r="330" s="3" customFormat="1" ht="16.5"/>
    <row r="331" s="3" customFormat="1" ht="16.5"/>
    <row r="332" s="3" customFormat="1" ht="16.5"/>
    <row r="333" s="3" customFormat="1" ht="16.5"/>
    <row r="334" s="3" customFormat="1" ht="16.5"/>
    <row r="335" s="3" customFormat="1" ht="16.5"/>
    <row r="336" s="3" customFormat="1" ht="16.5"/>
    <row r="337" s="3" customFormat="1" ht="16.5"/>
    <row r="338" s="3" customFormat="1" ht="16.5"/>
    <row r="339" s="3" customFormat="1" ht="16.5"/>
    <row r="340" s="3" customFormat="1" ht="16.5"/>
    <row r="341" s="3" customFormat="1" ht="16.5"/>
    <row r="342" s="3" customFormat="1" ht="16.5"/>
    <row r="343" s="3" customFormat="1" ht="16.5"/>
    <row r="344" s="3" customFormat="1" ht="16.5"/>
    <row r="345" s="3" customFormat="1" ht="16.5"/>
    <row r="346" s="3" customFormat="1" ht="16.5"/>
    <row r="347" s="3" customFormat="1" ht="16.5"/>
    <row r="348" s="3" customFormat="1" ht="16.5"/>
    <row r="349" s="3" customFormat="1" ht="16.5"/>
    <row r="350" s="3" customFormat="1" ht="16.5"/>
    <row r="351" s="3" customFormat="1" ht="16.5"/>
    <row r="352" s="3" customFormat="1" ht="16.5"/>
    <row r="353" s="3" customFormat="1" ht="16.5"/>
    <row r="354" s="3" customFormat="1" ht="16.5"/>
    <row r="355" s="3" customFormat="1" ht="16.5"/>
    <row r="356" s="3" customFormat="1" ht="16.5"/>
    <row r="357" s="3" customFormat="1" ht="16.5"/>
    <row r="358" s="3" customFormat="1" ht="16.5"/>
    <row r="359" s="3" customFormat="1" ht="16.5"/>
    <row r="360" s="3" customFormat="1" ht="16.5"/>
    <row r="361" s="3" customFormat="1" ht="16.5"/>
    <row r="362" s="3" customFormat="1" ht="16.5"/>
    <row r="363" s="3" customFormat="1" ht="16.5"/>
    <row r="364" s="3" customFormat="1" ht="16.5"/>
    <row r="365" s="3" customFormat="1" ht="16.5"/>
    <row r="366" s="3" customFormat="1" ht="16.5"/>
    <row r="367" s="3" customFormat="1" ht="16.5"/>
    <row r="368" s="3" customFormat="1" ht="16.5"/>
    <row r="369" s="3" customFormat="1" ht="16.5"/>
    <row r="370" s="3" customFormat="1" ht="16.5"/>
    <row r="371" s="3" customFormat="1" ht="16.5"/>
    <row r="372" s="3" customFormat="1" ht="16.5"/>
    <row r="373" s="3" customFormat="1" ht="16.5"/>
    <row r="374" s="3" customFormat="1" ht="16.5"/>
    <row r="375" s="3" customFormat="1" ht="16.5"/>
    <row r="376" s="3" customFormat="1" ht="16.5"/>
    <row r="377" s="3" customFormat="1" ht="16.5"/>
    <row r="378" s="3" customFormat="1" ht="16.5"/>
    <row r="379" s="3" customFormat="1" ht="16.5"/>
    <row r="380" s="3" customFormat="1" ht="16.5"/>
    <row r="381" s="3" customFormat="1" ht="16.5"/>
    <row r="382" s="3" customFormat="1" ht="16.5"/>
    <row r="383" s="3" customFormat="1" ht="16.5"/>
    <row r="384" s="3" customFormat="1" ht="16.5"/>
    <row r="385" s="3" customFormat="1" ht="16.5"/>
    <row r="386" s="3" customFormat="1" ht="16.5"/>
    <row r="387" s="3" customFormat="1" ht="16.5"/>
    <row r="388" s="3" customFormat="1" ht="16.5"/>
    <row r="389" s="3" customFormat="1" ht="16.5"/>
    <row r="390" s="3" customFormat="1" ht="16.5"/>
    <row r="391" s="3" customFormat="1" ht="16.5"/>
    <row r="392" s="3" customFormat="1" ht="16.5"/>
    <row r="393" s="3" customFormat="1" ht="16.5"/>
    <row r="394" s="3" customFormat="1" ht="16.5"/>
    <row r="395" s="3" customFormat="1" ht="16.5"/>
    <row r="396" s="3" customFormat="1" ht="16.5"/>
    <row r="397" s="3" customFormat="1" ht="16.5"/>
    <row r="398" s="3" customFormat="1" ht="16.5"/>
    <row r="399" s="3" customFormat="1" ht="16.5"/>
    <row r="400" s="3" customFormat="1" ht="16.5"/>
    <row r="401" s="3" customFormat="1" ht="16.5"/>
    <row r="402" s="3" customFormat="1" ht="16.5"/>
    <row r="403" s="3" customFormat="1" ht="16.5"/>
    <row r="404" s="3" customFormat="1" ht="16.5"/>
    <row r="405" s="3" customFormat="1" ht="16.5"/>
    <row r="406" s="3" customFormat="1" ht="16.5"/>
    <row r="407" s="3" customFormat="1" ht="16.5"/>
    <row r="408" s="3" customFormat="1" ht="16.5"/>
    <row r="409" s="3" customFormat="1" ht="16.5"/>
    <row r="410" s="3" customFormat="1" ht="16.5"/>
    <row r="411" s="3" customFormat="1" ht="16.5"/>
    <row r="412" s="3" customFormat="1" ht="16.5"/>
    <row r="413" s="3" customFormat="1" ht="16.5"/>
    <row r="414" s="3" customFormat="1" ht="16.5"/>
    <row r="415" s="3" customFormat="1" ht="16.5"/>
    <row r="416" s="3" customFormat="1" ht="16.5"/>
    <row r="417" s="3" customFormat="1" ht="16.5"/>
    <row r="418" s="3" customFormat="1" ht="16.5"/>
    <row r="419" s="3" customFormat="1" ht="16.5"/>
    <row r="420" s="3" customFormat="1" ht="16.5"/>
    <row r="421" s="3" customFormat="1" ht="16.5"/>
    <row r="422" s="3" customFormat="1" ht="16.5"/>
    <row r="423" s="3" customFormat="1" ht="16.5"/>
    <row r="424" s="3" customFormat="1" ht="16.5"/>
    <row r="425" s="3" customFormat="1" ht="16.5"/>
    <row r="426" s="3" customFormat="1" ht="16.5"/>
    <row r="427" s="3" customFormat="1" ht="16.5"/>
    <row r="428" s="3" customFormat="1" ht="16.5"/>
    <row r="429" s="3" customFormat="1" ht="16.5"/>
    <row r="430" s="3" customFormat="1" ht="16.5"/>
    <row r="431" s="3" customFormat="1" ht="16.5"/>
    <row r="432" s="3" customFormat="1" ht="16.5"/>
    <row r="433" s="3" customFormat="1" ht="16.5"/>
    <row r="434" s="3" customFormat="1" ht="16.5"/>
    <row r="435" s="3" customFormat="1" ht="16.5"/>
    <row r="436" s="3" customFormat="1" ht="16.5"/>
    <row r="437" s="3" customFormat="1" ht="16.5"/>
    <row r="438" s="3" customFormat="1" ht="16.5"/>
    <row r="439" s="3" customFormat="1" ht="16.5"/>
    <row r="440" s="3" customFormat="1" ht="16.5"/>
    <row r="441" s="3" customFormat="1" ht="16.5"/>
    <row r="442" s="3" customFormat="1" ht="16.5"/>
    <row r="443" s="3" customFormat="1" ht="16.5"/>
    <row r="444" s="3" customFormat="1" ht="16.5"/>
    <row r="445" s="3" customFormat="1" ht="16.5"/>
    <row r="446" s="3" customFormat="1" ht="16.5"/>
    <row r="447" s="3" customFormat="1" ht="16.5"/>
    <row r="448" s="3" customFormat="1" ht="16.5"/>
    <row r="449" s="3" customFormat="1" ht="16.5"/>
    <row r="450" s="3" customFormat="1" ht="16.5"/>
    <row r="451" s="3" customFormat="1" ht="16.5"/>
    <row r="452" s="3" customFormat="1" ht="16.5"/>
    <row r="453" s="3" customFormat="1" ht="16.5"/>
    <row r="454" s="3" customFormat="1" ht="16.5"/>
    <row r="455" s="3" customFormat="1" ht="16.5"/>
    <row r="456" s="3" customFormat="1" ht="16.5"/>
    <row r="457" s="3" customFormat="1" ht="16.5"/>
    <row r="458" s="3" customFormat="1" ht="16.5"/>
    <row r="459" s="3" customFormat="1" ht="16.5"/>
    <row r="460" s="3" customFormat="1" ht="16.5"/>
    <row r="461" s="3" customFormat="1" ht="16.5"/>
    <row r="462" s="3" customFormat="1" ht="16.5"/>
    <row r="463" s="3" customFormat="1" ht="16.5"/>
    <row r="464" s="3" customFormat="1" ht="16.5"/>
    <row r="465" s="3" customFormat="1" ht="16.5"/>
    <row r="466" s="3" customFormat="1" ht="16.5"/>
    <row r="467" s="3" customFormat="1" ht="16.5"/>
    <row r="468" s="3" customFormat="1" ht="16.5"/>
    <row r="469" s="3" customFormat="1" ht="16.5"/>
  </sheetData>
  <sheetProtection/>
  <mergeCells count="3">
    <mergeCell ref="A1:E2"/>
    <mergeCell ref="G15:H15"/>
    <mergeCell ref="I15:J15"/>
  </mergeCells>
  <printOptions/>
  <pageMargins left="0.15748031496062992" right="0.2755905511811024" top="0.31496062992125984" bottom="0.4330708661417323" header="0.11811023622047245" footer="0.15748031496062992"/>
  <pageSetup horizontalDpi="600" verticalDpi="600" orientation="landscape" paperSize="9" r:id="rId1"/>
  <headerFooter alignWithMargins="0">
    <oddFooter>&amp;C
&amp;R&amp;P</oddFooter>
  </headerFooter>
  <ignoredErrors>
    <ignoredError sqref="H75:L76 L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V278"/>
  <sheetViews>
    <sheetView zoomScale="79" zoomScaleNormal="79" zoomScalePageLayoutView="0" workbookViewId="0" topLeftCell="A1">
      <selection activeCell="Q20" sqref="Q20"/>
    </sheetView>
  </sheetViews>
  <sheetFormatPr defaultColWidth="9.140625" defaultRowHeight="15"/>
  <cols>
    <col min="1" max="1" width="3.8515625" style="4" customWidth="1"/>
    <col min="2" max="2" width="9.140625" style="4" customWidth="1"/>
    <col min="3" max="3" width="38.00390625" style="4" customWidth="1"/>
    <col min="4" max="4" width="7.7109375" style="4" customWidth="1"/>
    <col min="5" max="5" width="9.7109375" style="4" customWidth="1"/>
    <col min="6" max="6" width="10.57421875" style="4" customWidth="1"/>
    <col min="7" max="7" width="7.140625" style="4" customWidth="1"/>
    <col min="8" max="8" width="9.140625" style="4" customWidth="1"/>
    <col min="9" max="9" width="9.421875" style="4" customWidth="1"/>
    <col min="10" max="10" width="10.28125" style="4" customWidth="1"/>
    <col min="11" max="11" width="7.00390625" style="4" customWidth="1"/>
    <col min="12" max="12" width="9.421875" style="4" customWidth="1"/>
    <col min="13" max="13" width="10.57421875" style="4" customWidth="1"/>
    <col min="14" max="16384" width="9.140625" style="4" customWidth="1"/>
  </cols>
  <sheetData>
    <row r="1" spans="1:22" ht="16.5" customHeight="1">
      <c r="A1" s="335" t="str">
        <f>'x.2-2'!A1</f>
        <v>თბილისის mickeviCis 29a-Si II sarTulze saagentosaTvis gamoyofili farTis (96.6 m2) saremonto  samuSaoebi</v>
      </c>
      <c r="B1" s="335"/>
      <c r="C1" s="335"/>
      <c r="D1" s="335"/>
      <c r="E1" s="335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spans="1:22" ht="18" customHeight="1">
      <c r="A2" s="335"/>
      <c r="B2" s="335"/>
      <c r="C2" s="335"/>
      <c r="D2" s="335"/>
      <c r="E2" s="335"/>
      <c r="F2" s="1"/>
      <c r="G2" s="1"/>
      <c r="H2" s="1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>
      <c r="A3" s="5" t="s">
        <v>0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>
      <c r="A4" s="5"/>
      <c r="B4" s="5"/>
      <c r="C4" s="7" t="s">
        <v>1</v>
      </c>
      <c r="D4" s="5"/>
      <c r="E4" s="5"/>
      <c r="F4" s="5"/>
      <c r="G4" s="5"/>
      <c r="H4" s="5"/>
      <c r="I4" s="6"/>
      <c r="J4" s="6"/>
      <c r="K4" s="6"/>
      <c r="L4" s="6"/>
      <c r="M4" s="6"/>
      <c r="N4" s="3"/>
      <c r="O4" s="3"/>
      <c r="P4" s="3"/>
      <c r="Q4" s="3"/>
      <c r="R4" s="3"/>
      <c r="S4" s="3"/>
      <c r="T4" s="3"/>
      <c r="U4" s="3"/>
      <c r="V4" s="3"/>
    </row>
    <row r="5" spans="1:22" ht="12" customHeight="1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3"/>
      <c r="O5" s="3"/>
      <c r="P5" s="3"/>
      <c r="Q5" s="3"/>
      <c r="R5" s="3"/>
      <c r="S5" s="3"/>
      <c r="T5" s="3"/>
      <c r="U5" s="3"/>
      <c r="V5" s="3"/>
    </row>
    <row r="6" spans="1:22" ht="12" customHeight="1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>
      <c r="A7" s="5"/>
      <c r="B7" s="5"/>
      <c r="C7" s="8" t="s">
        <v>221</v>
      </c>
      <c r="D7" s="5"/>
      <c r="E7" s="5"/>
      <c r="F7" s="5"/>
      <c r="G7" s="5"/>
      <c r="H7" s="5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>
      <c r="A8" s="5"/>
      <c r="B8" s="5"/>
      <c r="C8" s="5" t="s">
        <v>142</v>
      </c>
      <c r="D8" s="5"/>
      <c r="E8" s="5"/>
      <c r="F8" s="5"/>
      <c r="G8" s="5"/>
      <c r="H8" s="5"/>
      <c r="I8" s="6"/>
      <c r="J8" s="6"/>
      <c r="K8" s="6"/>
      <c r="L8" s="6"/>
      <c r="M8" s="6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>
      <c r="A9" s="5"/>
      <c r="B9" s="5"/>
      <c r="C9" s="5" t="s">
        <v>2</v>
      </c>
      <c r="D9" s="5"/>
      <c r="E9" s="5"/>
      <c r="F9" s="5"/>
      <c r="G9" s="5"/>
      <c r="H9" s="5"/>
      <c r="I9" s="6"/>
      <c r="J9" s="6"/>
      <c r="K9" s="6"/>
      <c r="L9" s="6"/>
      <c r="M9" s="6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>
      <c r="A10" s="5"/>
      <c r="B10" s="5"/>
      <c r="C10" s="7" t="s">
        <v>3</v>
      </c>
      <c r="D10" s="5"/>
      <c r="E10" s="5"/>
      <c r="F10" s="5"/>
      <c r="G10" s="5"/>
      <c r="H10" s="5"/>
      <c r="I10" s="6"/>
      <c r="J10" s="6"/>
      <c r="K10" s="6"/>
      <c r="L10" s="6"/>
      <c r="M10" s="6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>
      <c r="A11" s="5"/>
      <c r="B11" s="5"/>
      <c r="C11" s="9"/>
      <c r="D11" s="5"/>
      <c r="E11" s="5"/>
      <c r="F11" s="5"/>
      <c r="G11" s="5"/>
      <c r="H11" s="5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>
      <c r="A12" s="10" t="s">
        <v>84</v>
      </c>
      <c r="B12" s="11"/>
      <c r="C12" s="11"/>
      <c r="D12" s="12"/>
      <c r="E12" s="11"/>
      <c r="F12" s="12"/>
      <c r="G12" s="12"/>
      <c r="H12" s="12"/>
      <c r="I12" s="12"/>
      <c r="J12" s="12"/>
      <c r="K12" s="13" t="s">
        <v>4</v>
      </c>
      <c r="L12" s="14">
        <f>M62</f>
        <v>0</v>
      </c>
      <c r="M12" s="15" t="s">
        <v>5</v>
      </c>
      <c r="N12" s="3"/>
      <c r="O12" s="3"/>
      <c r="P12" s="3"/>
      <c r="Q12" s="3"/>
      <c r="R12" s="3"/>
      <c r="S12" s="3"/>
      <c r="T12" s="3"/>
      <c r="U12" s="3"/>
      <c r="V12" s="3"/>
    </row>
    <row r="13" spans="1:13" s="3" customFormat="1" ht="15.75" customHeight="1">
      <c r="A13" s="16" t="s">
        <v>222</v>
      </c>
      <c r="B13" s="11"/>
      <c r="C13" s="11"/>
      <c r="D13" s="12"/>
      <c r="E13" s="17"/>
      <c r="F13" s="18"/>
      <c r="G13" s="18"/>
      <c r="H13" s="12"/>
      <c r="I13" s="12"/>
      <c r="J13" s="12"/>
      <c r="K13" s="13" t="s">
        <v>6</v>
      </c>
      <c r="L13" s="14">
        <f>H58</f>
        <v>0</v>
      </c>
      <c r="M13" s="15" t="s">
        <v>5</v>
      </c>
    </row>
    <row r="14" spans="1:22" s="5" customFormat="1" ht="12" customHeight="1">
      <c r="A14" s="6"/>
      <c r="B14" s="6"/>
      <c r="C14" s="6"/>
      <c r="D14" s="6"/>
      <c r="E14" s="6"/>
      <c r="F14" s="6"/>
      <c r="G14" s="6"/>
      <c r="H14" s="6"/>
      <c r="I14" s="6"/>
      <c r="J14" s="6" t="s">
        <v>99</v>
      </c>
      <c r="K14" s="19"/>
      <c r="L14" s="20">
        <f>(H62+L62)</f>
        <v>0</v>
      </c>
      <c r="M14" s="15" t="s">
        <v>5</v>
      </c>
      <c r="N14" s="6"/>
      <c r="O14" s="6"/>
      <c r="P14" s="6"/>
      <c r="Q14" s="6"/>
      <c r="R14" s="6"/>
      <c r="S14" s="6"/>
      <c r="T14" s="6"/>
      <c r="U14" s="6"/>
      <c r="V14" s="6"/>
    </row>
    <row r="15" spans="1:22" s="5" customFormat="1" ht="16.5" customHeight="1">
      <c r="A15" s="94"/>
      <c r="B15" s="22"/>
      <c r="C15" s="23" t="s">
        <v>7</v>
      </c>
      <c r="D15" s="24"/>
      <c r="E15" s="25" t="s">
        <v>8</v>
      </c>
      <c r="F15" s="26"/>
      <c r="G15" s="484" t="s">
        <v>299</v>
      </c>
      <c r="H15" s="485"/>
      <c r="I15" s="484" t="s">
        <v>300</v>
      </c>
      <c r="J15" s="485"/>
      <c r="K15" s="27" t="s">
        <v>9</v>
      </c>
      <c r="L15" s="28"/>
      <c r="M15" s="22" t="s">
        <v>10</v>
      </c>
      <c r="N15" s="6"/>
      <c r="O15" s="6"/>
      <c r="P15" s="6"/>
      <c r="Q15" s="6"/>
      <c r="R15" s="6"/>
      <c r="S15" s="6"/>
      <c r="T15" s="6"/>
      <c r="U15" s="6"/>
      <c r="V15" s="6"/>
    </row>
    <row r="16" spans="1:22" s="5" customFormat="1" ht="16.5">
      <c r="A16" s="29" t="s">
        <v>11</v>
      </c>
      <c r="B16" s="30" t="s">
        <v>12</v>
      </c>
      <c r="C16" s="6" t="s">
        <v>13</v>
      </c>
      <c r="D16" s="30" t="s">
        <v>14</v>
      </c>
      <c r="E16" s="30" t="s">
        <v>15</v>
      </c>
      <c r="F16" s="17" t="s">
        <v>16</v>
      </c>
      <c r="G16" s="30" t="s">
        <v>17</v>
      </c>
      <c r="H16" s="17" t="s">
        <v>16</v>
      </c>
      <c r="I16" s="30" t="s">
        <v>17</v>
      </c>
      <c r="J16" s="17" t="s">
        <v>16</v>
      </c>
      <c r="K16" s="30" t="s">
        <v>17</v>
      </c>
      <c r="L16" s="17" t="s">
        <v>16</v>
      </c>
      <c r="M16" s="30"/>
      <c r="N16" s="6"/>
      <c r="O16" s="6"/>
      <c r="P16" s="6"/>
      <c r="Q16" s="6"/>
      <c r="R16" s="6"/>
      <c r="S16" s="6"/>
      <c r="T16" s="6"/>
      <c r="U16" s="6"/>
      <c r="V16" s="6"/>
    </row>
    <row r="17" spans="1:22" s="5" customFormat="1" ht="16.5">
      <c r="A17" s="31"/>
      <c r="B17" s="32"/>
      <c r="C17" s="33"/>
      <c r="D17" s="34"/>
      <c r="E17" s="32"/>
      <c r="F17" s="33"/>
      <c r="G17" s="32" t="s">
        <v>18</v>
      </c>
      <c r="H17" s="33"/>
      <c r="I17" s="32" t="s">
        <v>18</v>
      </c>
      <c r="J17" s="33"/>
      <c r="K17" s="32" t="s">
        <v>18</v>
      </c>
      <c r="L17" s="33"/>
      <c r="M17" s="32"/>
      <c r="N17" s="6"/>
      <c r="O17" s="6"/>
      <c r="P17" s="6"/>
      <c r="Q17" s="6"/>
      <c r="R17" s="6"/>
      <c r="S17" s="6"/>
      <c r="T17" s="6"/>
      <c r="U17" s="6"/>
      <c r="V17" s="6"/>
    </row>
    <row r="18" spans="1:22" s="5" customFormat="1" ht="16.5">
      <c r="A18" s="25" t="s">
        <v>19</v>
      </c>
      <c r="B18" s="35" t="s">
        <v>20</v>
      </c>
      <c r="C18" s="36" t="s">
        <v>21</v>
      </c>
      <c r="D18" s="25" t="s">
        <v>22</v>
      </c>
      <c r="E18" s="35" t="s">
        <v>23</v>
      </c>
      <c r="F18" s="37" t="s">
        <v>24</v>
      </c>
      <c r="G18" s="36" t="s">
        <v>25</v>
      </c>
      <c r="H18" s="25" t="s">
        <v>26</v>
      </c>
      <c r="I18" s="35" t="s">
        <v>27</v>
      </c>
      <c r="J18" s="36" t="s">
        <v>28</v>
      </c>
      <c r="K18" s="35" t="s">
        <v>29</v>
      </c>
      <c r="L18" s="25" t="s">
        <v>30</v>
      </c>
      <c r="M18" s="35" t="s">
        <v>31</v>
      </c>
      <c r="N18" s="6"/>
      <c r="O18" s="6"/>
      <c r="P18" s="6"/>
      <c r="Q18" s="6"/>
      <c r="R18" s="6"/>
      <c r="S18" s="6"/>
      <c r="T18" s="6"/>
      <c r="U18" s="6"/>
      <c r="V18" s="6"/>
    </row>
    <row r="19" spans="1:13" s="44" customFormat="1" ht="31.5">
      <c r="A19" s="319">
        <v>1</v>
      </c>
      <c r="B19" s="106" t="s">
        <v>119</v>
      </c>
      <c r="C19" s="38" t="s">
        <v>223</v>
      </c>
      <c r="D19" s="106" t="s">
        <v>32</v>
      </c>
      <c r="E19" s="40"/>
      <c r="F19" s="107">
        <v>150</v>
      </c>
      <c r="G19" s="38"/>
      <c r="H19" s="106"/>
      <c r="I19" s="256"/>
      <c r="J19" s="259"/>
      <c r="K19" s="260"/>
      <c r="L19" s="261"/>
      <c r="M19" s="112"/>
    </row>
    <row r="20" spans="1:13" s="1" customFormat="1" ht="16.5">
      <c r="A20" s="45"/>
      <c r="B20" s="45"/>
      <c r="C20" s="45" t="s">
        <v>33</v>
      </c>
      <c r="D20" s="45" t="s">
        <v>34</v>
      </c>
      <c r="E20" s="47">
        <v>0.13</v>
      </c>
      <c r="F20" s="50">
        <f>F19*E20</f>
        <v>19.5</v>
      </c>
      <c r="G20" s="49"/>
      <c r="H20" s="49">
        <f>F20*G20</f>
        <v>0</v>
      </c>
      <c r="I20" s="49"/>
      <c r="J20" s="48"/>
      <c r="K20" s="49"/>
      <c r="L20" s="48"/>
      <c r="M20" s="49">
        <f>H20</f>
        <v>0</v>
      </c>
    </row>
    <row r="21" spans="1:13" s="1" customFormat="1" ht="16.5">
      <c r="A21" s="45"/>
      <c r="B21" s="51"/>
      <c r="C21" s="45" t="s">
        <v>101</v>
      </c>
      <c r="D21" s="51" t="s">
        <v>5</v>
      </c>
      <c r="E21" s="108">
        <v>0.0144</v>
      </c>
      <c r="F21" s="50">
        <f>F19*E21</f>
        <v>2.16</v>
      </c>
      <c r="G21" s="104"/>
      <c r="H21" s="53"/>
      <c r="I21" s="49"/>
      <c r="J21" s="49">
        <f>F21*I21</f>
        <v>0</v>
      </c>
      <c r="K21" s="194"/>
      <c r="L21" s="195"/>
      <c r="M21" s="49">
        <f>J21</f>
        <v>0</v>
      </c>
    </row>
    <row r="22" spans="1:13" s="1" customFormat="1" ht="16.5">
      <c r="A22" s="45"/>
      <c r="B22" s="51"/>
      <c r="C22" s="45" t="s">
        <v>35</v>
      </c>
      <c r="D22" s="51" t="s">
        <v>5</v>
      </c>
      <c r="E22" s="108">
        <v>0.0371</v>
      </c>
      <c r="F22" s="50">
        <f>F19*E22</f>
        <v>5.565</v>
      </c>
      <c r="G22" s="104"/>
      <c r="H22" s="49"/>
      <c r="I22" s="49"/>
      <c r="J22" s="52"/>
      <c r="K22" s="49"/>
      <c r="L22" s="49">
        <f>F22*K22</f>
        <v>0</v>
      </c>
      <c r="M22" s="49">
        <f>L22</f>
        <v>0</v>
      </c>
    </row>
    <row r="23" spans="1:13" s="244" customFormat="1" ht="38.25" customHeight="1">
      <c r="A23" s="227"/>
      <c r="B23" s="235"/>
      <c r="C23" s="227" t="s">
        <v>120</v>
      </c>
      <c r="D23" s="236" t="s">
        <v>88</v>
      </c>
      <c r="E23" s="237"/>
      <c r="F23" s="238">
        <f>F19</f>
        <v>150</v>
      </c>
      <c r="G23" s="238"/>
      <c r="H23" s="238"/>
      <c r="I23" s="262"/>
      <c r="J23" s="238">
        <f>F23*I23</f>
        <v>0</v>
      </c>
      <c r="K23" s="264"/>
      <c r="L23" s="265"/>
      <c r="M23" s="238">
        <f>J23</f>
        <v>0</v>
      </c>
    </row>
    <row r="24" spans="1:13" s="44" customFormat="1" ht="31.5">
      <c r="A24" s="322">
        <v>2</v>
      </c>
      <c r="B24" s="95" t="s">
        <v>121</v>
      </c>
      <c r="C24" s="255" t="s">
        <v>128</v>
      </c>
      <c r="D24" s="266" t="s">
        <v>37</v>
      </c>
      <c r="E24" s="40"/>
      <c r="F24" s="40">
        <v>2</v>
      </c>
      <c r="G24" s="38"/>
      <c r="H24" s="106"/>
      <c r="I24" s="256"/>
      <c r="J24" s="259"/>
      <c r="K24" s="260"/>
      <c r="L24" s="261"/>
      <c r="M24" s="112"/>
    </row>
    <row r="25" spans="1:13" s="1" customFormat="1" ht="16.5">
      <c r="A25" s="45"/>
      <c r="B25" s="45"/>
      <c r="C25" s="45" t="s">
        <v>33</v>
      </c>
      <c r="D25" s="45" t="s">
        <v>34</v>
      </c>
      <c r="E25" s="47">
        <v>0.2</v>
      </c>
      <c r="F25" s="50">
        <f>F24*E25</f>
        <v>0.4</v>
      </c>
      <c r="G25" s="49"/>
      <c r="H25" s="49">
        <f>F25*G25</f>
        <v>0</v>
      </c>
      <c r="I25" s="49"/>
      <c r="J25" s="48"/>
      <c r="K25" s="49"/>
      <c r="L25" s="48"/>
      <c r="M25" s="49">
        <f>H25</f>
        <v>0</v>
      </c>
    </row>
    <row r="26" spans="1:13" s="1" customFormat="1" ht="16.5">
      <c r="A26" s="45"/>
      <c r="B26" s="51"/>
      <c r="C26" s="45" t="s">
        <v>101</v>
      </c>
      <c r="D26" s="51" t="s">
        <v>5</v>
      </c>
      <c r="E26" s="47">
        <v>0.0825</v>
      </c>
      <c r="F26" s="50">
        <f>F24*E26</f>
        <v>0.165</v>
      </c>
      <c r="G26" s="104"/>
      <c r="H26" s="53"/>
      <c r="I26" s="49"/>
      <c r="J26" s="49">
        <f>F26*I26</f>
        <v>0</v>
      </c>
      <c r="K26" s="194"/>
      <c r="L26" s="195"/>
      <c r="M26" s="49">
        <f>J26</f>
        <v>0</v>
      </c>
    </row>
    <row r="27" spans="1:13" s="1" customFormat="1" ht="16.5">
      <c r="A27" s="45"/>
      <c r="B27" s="51"/>
      <c r="C27" s="45" t="s">
        <v>35</v>
      </c>
      <c r="D27" s="51" t="s">
        <v>5</v>
      </c>
      <c r="E27" s="108">
        <v>0.0005</v>
      </c>
      <c r="F27" s="199">
        <f>F24*E27</f>
        <v>0.001</v>
      </c>
      <c r="G27" s="104"/>
      <c r="H27" s="49"/>
      <c r="I27" s="49"/>
      <c r="J27" s="52"/>
      <c r="K27" s="49"/>
      <c r="L27" s="49">
        <f>F27*K27</f>
        <v>0</v>
      </c>
      <c r="M27" s="49">
        <f>L27</f>
        <v>0</v>
      </c>
    </row>
    <row r="28" spans="1:13" s="1" customFormat="1" ht="16.5">
      <c r="A28" s="55"/>
      <c r="B28" s="56"/>
      <c r="C28" s="55" t="s">
        <v>122</v>
      </c>
      <c r="D28" s="56" t="s">
        <v>37</v>
      </c>
      <c r="E28" s="57">
        <v>1</v>
      </c>
      <c r="F28" s="58">
        <f>F24*E28</f>
        <v>2</v>
      </c>
      <c r="G28" s="257"/>
      <c r="H28" s="61"/>
      <c r="I28" s="59"/>
      <c r="J28" s="59">
        <f>F28*I28</f>
        <v>0</v>
      </c>
      <c r="K28" s="196"/>
      <c r="L28" s="197"/>
      <c r="M28" s="59">
        <f>J28</f>
        <v>0</v>
      </c>
    </row>
    <row r="29" spans="1:13" s="44" customFormat="1" ht="31.5">
      <c r="A29" s="322">
        <v>3</v>
      </c>
      <c r="B29" s="95" t="s">
        <v>121</v>
      </c>
      <c r="C29" s="255" t="s">
        <v>270</v>
      </c>
      <c r="D29" s="266" t="s">
        <v>37</v>
      </c>
      <c r="E29" s="40"/>
      <c r="F29" s="40">
        <v>4</v>
      </c>
      <c r="G29" s="38"/>
      <c r="H29" s="106"/>
      <c r="I29" s="256"/>
      <c r="J29" s="259"/>
      <c r="K29" s="260"/>
      <c r="L29" s="261"/>
      <c r="M29" s="112"/>
    </row>
    <row r="30" spans="1:13" s="1" customFormat="1" ht="16.5">
      <c r="A30" s="45"/>
      <c r="B30" s="45"/>
      <c r="C30" s="45" t="s">
        <v>33</v>
      </c>
      <c r="D30" s="45" t="s">
        <v>34</v>
      </c>
      <c r="E30" s="47">
        <v>0.2</v>
      </c>
      <c r="F30" s="50">
        <f>F29*E30</f>
        <v>0.8</v>
      </c>
      <c r="G30" s="49"/>
      <c r="H30" s="49">
        <f>F30*G30</f>
        <v>0</v>
      </c>
      <c r="I30" s="49"/>
      <c r="J30" s="48"/>
      <c r="K30" s="49"/>
      <c r="L30" s="48"/>
      <c r="M30" s="49">
        <f>H30</f>
        <v>0</v>
      </c>
    </row>
    <row r="31" spans="1:13" s="1" customFormat="1" ht="16.5">
      <c r="A31" s="45"/>
      <c r="B31" s="51"/>
      <c r="C31" s="45" t="s">
        <v>101</v>
      </c>
      <c r="D31" s="51" t="s">
        <v>5</v>
      </c>
      <c r="E31" s="47">
        <v>0.0825</v>
      </c>
      <c r="F31" s="50">
        <f>F29*E31</f>
        <v>0.33</v>
      </c>
      <c r="G31" s="104"/>
      <c r="H31" s="53"/>
      <c r="I31" s="49"/>
      <c r="J31" s="49">
        <f>F31*I31</f>
        <v>0</v>
      </c>
      <c r="K31" s="194"/>
      <c r="L31" s="195"/>
      <c r="M31" s="49">
        <f>J31</f>
        <v>0</v>
      </c>
    </row>
    <row r="32" spans="1:13" s="1" customFormat="1" ht="16.5">
      <c r="A32" s="45"/>
      <c r="B32" s="51"/>
      <c r="C32" s="45" t="s">
        <v>35</v>
      </c>
      <c r="D32" s="51" t="s">
        <v>5</v>
      </c>
      <c r="E32" s="108">
        <v>0.0005</v>
      </c>
      <c r="F32" s="199">
        <f>F29*E32</f>
        <v>0.002</v>
      </c>
      <c r="G32" s="104"/>
      <c r="H32" s="49"/>
      <c r="I32" s="49"/>
      <c r="J32" s="52"/>
      <c r="K32" s="49"/>
      <c r="L32" s="49">
        <f>F32*K32</f>
        <v>0</v>
      </c>
      <c r="M32" s="49">
        <f>L32</f>
        <v>0</v>
      </c>
    </row>
    <row r="33" spans="1:13" s="1" customFormat="1" ht="16.5">
      <c r="A33" s="55"/>
      <c r="B33" s="56"/>
      <c r="C33" s="55" t="s">
        <v>122</v>
      </c>
      <c r="D33" s="56" t="s">
        <v>37</v>
      </c>
      <c r="E33" s="57">
        <v>1</v>
      </c>
      <c r="F33" s="58">
        <f>F29*E33</f>
        <v>4</v>
      </c>
      <c r="G33" s="257"/>
      <c r="H33" s="61"/>
      <c r="I33" s="59"/>
      <c r="J33" s="59">
        <f>F33*I33</f>
        <v>0</v>
      </c>
      <c r="K33" s="196"/>
      <c r="L33" s="197"/>
      <c r="M33" s="59">
        <f>J33</f>
        <v>0</v>
      </c>
    </row>
    <row r="34" spans="1:13" s="218" customFormat="1" ht="31.5">
      <c r="A34" s="323">
        <v>4</v>
      </c>
      <c r="B34" s="255" t="s">
        <v>100</v>
      </c>
      <c r="C34" s="212" t="s">
        <v>91</v>
      </c>
      <c r="D34" s="213" t="s">
        <v>37</v>
      </c>
      <c r="E34" s="214"/>
      <c r="F34" s="233">
        <v>15</v>
      </c>
      <c r="G34" s="212"/>
      <c r="H34" s="215"/>
      <c r="I34" s="233"/>
      <c r="J34" s="216"/>
      <c r="K34" s="239"/>
      <c r="L34" s="240"/>
      <c r="M34" s="217"/>
    </row>
    <row r="35" spans="1:13" s="223" customFormat="1" ht="15.75">
      <c r="A35" s="219"/>
      <c r="B35" s="219"/>
      <c r="C35" s="219" t="s">
        <v>33</v>
      </c>
      <c r="D35" s="213" t="s">
        <v>34</v>
      </c>
      <c r="E35" s="47">
        <v>0.34</v>
      </c>
      <c r="F35" s="221">
        <f>F34*E35</f>
        <v>5.1000000000000005</v>
      </c>
      <c r="G35" s="241"/>
      <c r="H35" s="220">
        <f>F35*G35</f>
        <v>0</v>
      </c>
      <c r="I35" s="219"/>
      <c r="J35" s="222"/>
      <c r="K35" s="219"/>
      <c r="L35" s="221"/>
      <c r="M35" s="220">
        <f>H35</f>
        <v>0</v>
      </c>
    </row>
    <row r="36" spans="1:13" s="242" customFormat="1" ht="17.25" customHeight="1">
      <c r="A36" s="219"/>
      <c r="B36" s="223"/>
      <c r="C36" s="219" t="s">
        <v>35</v>
      </c>
      <c r="D36" s="223" t="s">
        <v>5</v>
      </c>
      <c r="E36" s="108">
        <v>0.0937</v>
      </c>
      <c r="F36" s="234">
        <f>F34*E36</f>
        <v>1.4055</v>
      </c>
      <c r="G36" s="224"/>
      <c r="H36" s="220"/>
      <c r="I36" s="220"/>
      <c r="J36" s="223"/>
      <c r="K36" s="220"/>
      <c r="L36" s="220">
        <f>F36*K36</f>
        <v>0</v>
      </c>
      <c r="M36" s="220">
        <f>L36</f>
        <v>0</v>
      </c>
    </row>
    <row r="37" spans="1:13" s="232" customFormat="1" ht="15.75">
      <c r="A37" s="225"/>
      <c r="B37" s="226"/>
      <c r="C37" s="227" t="s">
        <v>87</v>
      </c>
      <c r="D37" s="228" t="s">
        <v>37</v>
      </c>
      <c r="E37" s="229"/>
      <c r="F37" s="230">
        <f>F34</f>
        <v>15</v>
      </c>
      <c r="G37" s="230"/>
      <c r="H37" s="230"/>
      <c r="I37" s="230"/>
      <c r="J37" s="230">
        <f>F37*I37</f>
        <v>0</v>
      </c>
      <c r="K37" s="231"/>
      <c r="L37" s="243"/>
      <c r="M37" s="230">
        <f>J37</f>
        <v>0</v>
      </c>
    </row>
    <row r="38" spans="1:14" s="1" customFormat="1" ht="47.25">
      <c r="A38" s="320">
        <v>5</v>
      </c>
      <c r="B38" s="51" t="s">
        <v>123</v>
      </c>
      <c r="C38" s="321" t="s">
        <v>271</v>
      </c>
      <c r="D38" s="51" t="s">
        <v>37</v>
      </c>
      <c r="E38" s="47"/>
      <c r="F38" s="199">
        <v>30</v>
      </c>
      <c r="G38" s="45"/>
      <c r="H38" s="51"/>
      <c r="I38" s="49"/>
      <c r="J38" s="258"/>
      <c r="K38" s="200"/>
      <c r="L38" s="201"/>
      <c r="M38" s="49"/>
      <c r="N38" s="2"/>
    </row>
    <row r="39" spans="1:14" s="1" customFormat="1" ht="16.5">
      <c r="A39" s="45"/>
      <c r="B39" s="45"/>
      <c r="C39" s="45" t="s">
        <v>33</v>
      </c>
      <c r="D39" s="45" t="s">
        <v>34</v>
      </c>
      <c r="E39" s="47">
        <v>0.63</v>
      </c>
      <c r="F39" s="50">
        <f>F38*E39</f>
        <v>18.9</v>
      </c>
      <c r="G39" s="49"/>
      <c r="H39" s="49">
        <f>F39*G39</f>
        <v>0</v>
      </c>
      <c r="I39" s="49"/>
      <c r="J39" s="48"/>
      <c r="K39" s="49"/>
      <c r="L39" s="48"/>
      <c r="M39" s="49">
        <f>H39</f>
        <v>0</v>
      </c>
      <c r="N39" s="2"/>
    </row>
    <row r="40" spans="1:14" s="1" customFormat="1" ht="16.5">
      <c r="A40" s="45"/>
      <c r="B40" s="51"/>
      <c r="C40" s="45" t="s">
        <v>101</v>
      </c>
      <c r="D40" s="51" t="s">
        <v>5</v>
      </c>
      <c r="E40" s="47">
        <v>0.671</v>
      </c>
      <c r="F40" s="50">
        <f>F38*E40</f>
        <v>20.130000000000003</v>
      </c>
      <c r="G40" s="104"/>
      <c r="H40" s="53"/>
      <c r="I40" s="49"/>
      <c r="J40" s="49">
        <f>F40*I40</f>
        <v>0</v>
      </c>
      <c r="K40" s="194"/>
      <c r="L40" s="195"/>
      <c r="M40" s="49">
        <f>J40</f>
        <v>0</v>
      </c>
      <c r="N40" s="2"/>
    </row>
    <row r="41" spans="1:14" s="1" customFormat="1" ht="16.5">
      <c r="A41" s="45"/>
      <c r="B41" s="51"/>
      <c r="C41" s="45" t="s">
        <v>35</v>
      </c>
      <c r="D41" s="51" t="s">
        <v>5</v>
      </c>
      <c r="E41" s="108">
        <v>0.009</v>
      </c>
      <c r="F41" s="50">
        <f>F38*E41</f>
        <v>0.26999999999999996</v>
      </c>
      <c r="G41" s="104"/>
      <c r="H41" s="49"/>
      <c r="I41" s="49"/>
      <c r="J41" s="52"/>
      <c r="K41" s="49"/>
      <c r="L41" s="49">
        <f>F41*K41</f>
        <v>0</v>
      </c>
      <c r="M41" s="49">
        <f>L41</f>
        <v>0</v>
      </c>
      <c r="N41" s="2"/>
    </row>
    <row r="42" spans="1:14" s="1" customFormat="1" ht="16.5">
      <c r="A42" s="55"/>
      <c r="B42" s="56"/>
      <c r="C42" s="55" t="s">
        <v>124</v>
      </c>
      <c r="D42" s="56" t="s">
        <v>37</v>
      </c>
      <c r="E42" s="57">
        <v>1</v>
      </c>
      <c r="F42" s="58">
        <f>F38*E42</f>
        <v>30</v>
      </c>
      <c r="G42" s="257"/>
      <c r="H42" s="61"/>
      <c r="I42" s="59"/>
      <c r="J42" s="59">
        <f>F42*I42</f>
        <v>0</v>
      </c>
      <c r="K42" s="196"/>
      <c r="L42" s="197"/>
      <c r="M42" s="59">
        <f>J42</f>
        <v>0</v>
      </c>
      <c r="N42" s="2"/>
    </row>
    <row r="43" spans="1:13" s="44" customFormat="1" ht="63">
      <c r="A43" s="319">
        <v>6</v>
      </c>
      <c r="B43" s="106" t="s">
        <v>224</v>
      </c>
      <c r="C43" s="38" t="s">
        <v>163</v>
      </c>
      <c r="D43" s="106" t="s">
        <v>32</v>
      </c>
      <c r="E43" s="40"/>
      <c r="F43" s="254">
        <v>70</v>
      </c>
      <c r="G43" s="38"/>
      <c r="H43" s="106"/>
      <c r="I43" s="256"/>
      <c r="J43" s="259"/>
      <c r="K43" s="260"/>
      <c r="L43" s="261"/>
      <c r="M43" s="112"/>
    </row>
    <row r="44" spans="1:13" s="1" customFormat="1" ht="16.5">
      <c r="A44" s="45"/>
      <c r="B44" s="45"/>
      <c r="C44" s="45" t="s">
        <v>33</v>
      </c>
      <c r="D44" s="45" t="s">
        <v>34</v>
      </c>
      <c r="E44" s="49">
        <v>0.44</v>
      </c>
      <c r="F44" s="50">
        <f>F43*E44</f>
        <v>30.8</v>
      </c>
      <c r="G44" s="49"/>
      <c r="H44" s="49">
        <f>F44*G44</f>
        <v>0</v>
      </c>
      <c r="I44" s="45"/>
      <c r="J44" s="46"/>
      <c r="K44" s="45"/>
      <c r="L44" s="46"/>
      <c r="M44" s="49">
        <f>H44</f>
        <v>0</v>
      </c>
    </row>
    <row r="45" spans="1:13" s="1" customFormat="1" ht="16.5">
      <c r="A45" s="45"/>
      <c r="B45" s="51"/>
      <c r="C45" s="45" t="s">
        <v>101</v>
      </c>
      <c r="D45" s="51" t="s">
        <v>5</v>
      </c>
      <c r="E45" s="47">
        <v>0.148</v>
      </c>
      <c r="F45" s="50">
        <f>F43*E45</f>
        <v>10.36</v>
      </c>
      <c r="G45" s="104"/>
      <c r="H45" s="104"/>
      <c r="I45" s="49"/>
      <c r="J45" s="49">
        <f>F45*I45</f>
        <v>0</v>
      </c>
      <c r="K45" s="200"/>
      <c r="L45" s="201"/>
      <c r="M45" s="49">
        <f>J45</f>
        <v>0</v>
      </c>
    </row>
    <row r="46" spans="1:13" s="1" customFormat="1" ht="16.5">
      <c r="A46" s="45"/>
      <c r="B46" s="51"/>
      <c r="C46" s="45" t="s">
        <v>35</v>
      </c>
      <c r="D46" s="51" t="s">
        <v>5</v>
      </c>
      <c r="E46" s="47">
        <v>0.282</v>
      </c>
      <c r="F46" s="50">
        <f>F43*E46</f>
        <v>19.74</v>
      </c>
      <c r="G46" s="104"/>
      <c r="H46" s="49"/>
      <c r="I46" s="49"/>
      <c r="J46" s="52"/>
      <c r="K46" s="49"/>
      <c r="L46" s="54">
        <f>F46*K46</f>
        <v>0</v>
      </c>
      <c r="M46" s="49">
        <f>L46</f>
        <v>0</v>
      </c>
    </row>
    <row r="47" spans="1:13" s="1" customFormat="1" ht="16.5">
      <c r="A47" s="55"/>
      <c r="B47" s="56"/>
      <c r="C47" s="55" t="s">
        <v>225</v>
      </c>
      <c r="D47" s="56" t="s">
        <v>32</v>
      </c>
      <c r="E47" s="57">
        <v>1</v>
      </c>
      <c r="F47" s="58">
        <f>F43*E47</f>
        <v>70</v>
      </c>
      <c r="G47" s="257"/>
      <c r="H47" s="257"/>
      <c r="I47" s="59"/>
      <c r="J47" s="59">
        <f>F47*I47</f>
        <v>0</v>
      </c>
      <c r="K47" s="202"/>
      <c r="L47" s="209"/>
      <c r="M47" s="59">
        <f>J47</f>
        <v>0</v>
      </c>
    </row>
    <row r="48" spans="1:13" s="106" customFormat="1" ht="31.5">
      <c r="A48" s="319">
        <v>7</v>
      </c>
      <c r="B48" s="106" t="s">
        <v>226</v>
      </c>
      <c r="C48" s="38" t="s">
        <v>170</v>
      </c>
      <c r="D48" s="106" t="s">
        <v>228</v>
      </c>
      <c r="E48" s="40"/>
      <c r="F48" s="211">
        <v>2</v>
      </c>
      <c r="G48" s="304"/>
      <c r="H48" s="309"/>
      <c r="I48" s="43"/>
      <c r="J48" s="198"/>
      <c r="K48" s="304"/>
      <c r="L48" s="304"/>
      <c r="M48" s="43"/>
    </row>
    <row r="49" spans="1:13" s="51" customFormat="1" ht="15.75">
      <c r="A49" s="45"/>
      <c r="B49" s="103"/>
      <c r="C49" s="45" t="s">
        <v>33</v>
      </c>
      <c r="D49" s="46" t="s">
        <v>34</v>
      </c>
      <c r="E49" s="47">
        <v>24.6</v>
      </c>
      <c r="F49" s="50">
        <f>F48*E49</f>
        <v>49.2</v>
      </c>
      <c r="G49" s="49"/>
      <c r="H49" s="49">
        <f>F49*G49</f>
        <v>0</v>
      </c>
      <c r="I49" s="49"/>
      <c r="J49" s="48"/>
      <c r="K49" s="49"/>
      <c r="L49" s="48"/>
      <c r="M49" s="49">
        <f>H49</f>
        <v>0</v>
      </c>
    </row>
    <row r="50" spans="1:13" s="51" customFormat="1" ht="15.75">
      <c r="A50" s="45"/>
      <c r="B50" s="46"/>
      <c r="C50" s="45" t="s">
        <v>35</v>
      </c>
      <c r="D50" s="46" t="s">
        <v>5</v>
      </c>
      <c r="E50" s="47">
        <v>3.73</v>
      </c>
      <c r="F50" s="50">
        <f>F48*E50</f>
        <v>7.46</v>
      </c>
      <c r="G50" s="49"/>
      <c r="H50" s="49"/>
      <c r="I50" s="49"/>
      <c r="J50" s="48"/>
      <c r="K50" s="49"/>
      <c r="L50" s="49">
        <f>F50*K50</f>
        <v>0</v>
      </c>
      <c r="M50" s="49">
        <f>L50</f>
        <v>0</v>
      </c>
    </row>
    <row r="51" spans="1:13" s="51" customFormat="1" ht="15.75">
      <c r="A51" s="45"/>
      <c r="B51" s="45"/>
      <c r="C51" s="45" t="s">
        <v>227</v>
      </c>
      <c r="D51" s="45" t="s">
        <v>37</v>
      </c>
      <c r="E51" s="47">
        <v>1</v>
      </c>
      <c r="F51" s="199">
        <f>F48*E51</f>
        <v>2</v>
      </c>
      <c r="G51" s="49"/>
      <c r="H51" s="49"/>
      <c r="I51" s="49"/>
      <c r="J51" s="52">
        <f>F51*I51</f>
        <v>0</v>
      </c>
      <c r="K51" s="53"/>
      <c r="L51" s="53"/>
      <c r="M51" s="49">
        <f>J51</f>
        <v>0</v>
      </c>
    </row>
    <row r="52" spans="1:13" s="51" customFormat="1" ht="16.5">
      <c r="A52" s="55"/>
      <c r="B52" s="56"/>
      <c r="C52" s="55" t="s">
        <v>36</v>
      </c>
      <c r="D52" s="56" t="s">
        <v>5</v>
      </c>
      <c r="E52" s="57">
        <v>12.2</v>
      </c>
      <c r="F52" s="58">
        <f>F48*E52</f>
        <v>24.4</v>
      </c>
      <c r="G52" s="98"/>
      <c r="H52" s="100"/>
      <c r="I52" s="59"/>
      <c r="J52" s="60">
        <f>F52*I52</f>
        <v>0</v>
      </c>
      <c r="K52" s="98"/>
      <c r="L52" s="98"/>
      <c r="M52" s="59">
        <f>J52</f>
        <v>0</v>
      </c>
    </row>
    <row r="53" spans="1:13" s="109" customFormat="1" ht="31.5">
      <c r="A53" s="38">
        <v>8</v>
      </c>
      <c r="B53" s="39" t="s">
        <v>281</v>
      </c>
      <c r="C53" s="38" t="s">
        <v>253</v>
      </c>
      <c r="D53" s="106" t="s">
        <v>37</v>
      </c>
      <c r="E53" s="40"/>
      <c r="F53" s="211">
        <v>2</v>
      </c>
      <c r="G53" s="302"/>
      <c r="H53" s="303"/>
      <c r="I53" s="43"/>
      <c r="J53" s="198"/>
      <c r="K53" s="304"/>
      <c r="L53" s="304"/>
      <c r="M53" s="43"/>
    </row>
    <row r="54" spans="1:13" s="1" customFormat="1" ht="16.5">
      <c r="A54" s="45"/>
      <c r="C54" s="45" t="s">
        <v>33</v>
      </c>
      <c r="D54" s="46" t="s">
        <v>34</v>
      </c>
      <c r="E54" s="47">
        <v>3.96</v>
      </c>
      <c r="F54" s="50">
        <f>F53*E54</f>
        <v>7.92</v>
      </c>
      <c r="G54" s="49"/>
      <c r="H54" s="49">
        <f>F54*G54</f>
        <v>0</v>
      </c>
      <c r="I54" s="49"/>
      <c r="J54" s="48"/>
      <c r="K54" s="49"/>
      <c r="L54" s="48"/>
      <c r="M54" s="49">
        <f>H54</f>
        <v>0</v>
      </c>
    </row>
    <row r="55" spans="1:13" s="2" customFormat="1" ht="16.5">
      <c r="A55" s="45"/>
      <c r="B55" s="46"/>
      <c r="C55" s="45" t="s">
        <v>35</v>
      </c>
      <c r="D55" s="46" t="s">
        <v>5</v>
      </c>
      <c r="E55" s="47">
        <v>0.13</v>
      </c>
      <c r="F55" s="50">
        <f>F53*E55</f>
        <v>0.26</v>
      </c>
      <c r="G55" s="49"/>
      <c r="H55" s="49"/>
      <c r="I55" s="49"/>
      <c r="J55" s="48"/>
      <c r="K55" s="49"/>
      <c r="L55" s="49">
        <f>F55*K55</f>
        <v>0</v>
      </c>
      <c r="M55" s="49">
        <f>L55</f>
        <v>0</v>
      </c>
    </row>
    <row r="56" spans="1:13" s="2" customFormat="1" ht="16.5" customHeight="1">
      <c r="A56" s="45"/>
      <c r="B56" s="51"/>
      <c r="C56" s="45" t="s">
        <v>282</v>
      </c>
      <c r="D56" s="51" t="s">
        <v>37</v>
      </c>
      <c r="E56" s="47">
        <v>1</v>
      </c>
      <c r="F56" s="50">
        <f>F53*E56</f>
        <v>2</v>
      </c>
      <c r="G56" s="49"/>
      <c r="H56" s="49"/>
      <c r="I56" s="49"/>
      <c r="J56" s="48">
        <f>F56*I56</f>
        <v>0</v>
      </c>
      <c r="K56" s="53"/>
      <c r="L56" s="53"/>
      <c r="M56" s="49">
        <f>J56</f>
        <v>0</v>
      </c>
    </row>
    <row r="57" spans="1:13" s="2" customFormat="1" ht="16.5" customHeight="1">
      <c r="A57" s="55"/>
      <c r="B57" s="56"/>
      <c r="C57" s="55" t="s">
        <v>36</v>
      </c>
      <c r="D57" s="56" t="s">
        <v>5</v>
      </c>
      <c r="E57" s="57">
        <v>1.92</v>
      </c>
      <c r="F57" s="58">
        <f>F53*E57</f>
        <v>3.84</v>
      </c>
      <c r="G57" s="98"/>
      <c r="H57" s="100"/>
      <c r="I57" s="59"/>
      <c r="J57" s="60">
        <f>F57*I57</f>
        <v>0</v>
      </c>
      <c r="K57" s="98"/>
      <c r="L57" s="98"/>
      <c r="M57" s="59">
        <f>J57</f>
        <v>0</v>
      </c>
    </row>
    <row r="58" spans="1:13" s="247" customFormat="1" ht="15.75" customHeight="1">
      <c r="A58" s="245"/>
      <c r="B58" s="245"/>
      <c r="C58" s="245" t="s">
        <v>10</v>
      </c>
      <c r="D58" s="245"/>
      <c r="E58" s="245"/>
      <c r="F58" s="245"/>
      <c r="G58" s="245"/>
      <c r="H58" s="246">
        <f>SUM(H19:H57)</f>
        <v>0</v>
      </c>
      <c r="I58" s="246"/>
      <c r="J58" s="246">
        <f>SUM(J19:J57)</f>
        <v>0</v>
      </c>
      <c r="K58" s="246"/>
      <c r="L58" s="246">
        <f>SUM(L19:L57)</f>
        <v>0</v>
      </c>
      <c r="M58" s="246">
        <f>SUM(M19:M57)</f>
        <v>0</v>
      </c>
    </row>
    <row r="59" spans="1:13" s="253" customFormat="1" ht="15.75">
      <c r="A59" s="248"/>
      <c r="B59" s="248"/>
      <c r="C59" s="248" t="s">
        <v>89</v>
      </c>
      <c r="D59" s="249"/>
      <c r="E59" s="250"/>
      <c r="F59" s="250"/>
      <c r="G59" s="248"/>
      <c r="H59" s="251">
        <f>H58*D59</f>
        <v>0</v>
      </c>
      <c r="I59" s="251"/>
      <c r="J59" s="251"/>
      <c r="K59" s="252"/>
      <c r="L59" s="252"/>
      <c r="M59" s="251">
        <f>SUM(H59:L59)</f>
        <v>0</v>
      </c>
    </row>
    <row r="60" spans="1:13" s="253" customFormat="1" ht="15.75">
      <c r="A60" s="248"/>
      <c r="B60" s="248"/>
      <c r="C60" s="248" t="s">
        <v>10</v>
      </c>
      <c r="D60" s="248"/>
      <c r="E60" s="250"/>
      <c r="F60" s="250"/>
      <c r="G60" s="248"/>
      <c r="H60" s="251">
        <f>H58+H59</f>
        <v>0</v>
      </c>
      <c r="I60" s="251"/>
      <c r="J60" s="251">
        <f>J58</f>
        <v>0</v>
      </c>
      <c r="K60" s="252"/>
      <c r="L60" s="251">
        <f>L58</f>
        <v>0</v>
      </c>
      <c r="M60" s="251">
        <f>SUM(H60:L60)</f>
        <v>0</v>
      </c>
    </row>
    <row r="61" spans="1:13" s="253" customFormat="1" ht="15.75">
      <c r="A61" s="248"/>
      <c r="B61" s="248"/>
      <c r="C61" s="248" t="s">
        <v>90</v>
      </c>
      <c r="D61" s="249"/>
      <c r="E61" s="250"/>
      <c r="F61" s="250"/>
      <c r="G61" s="248"/>
      <c r="H61" s="251">
        <f>H60*D61</f>
        <v>0</v>
      </c>
      <c r="I61" s="251"/>
      <c r="J61" s="251">
        <f>J60*D61</f>
        <v>0</v>
      </c>
      <c r="K61" s="252"/>
      <c r="L61" s="251">
        <f>L60*D61</f>
        <v>0</v>
      </c>
      <c r="M61" s="251">
        <f>SUM(H61:L61)</f>
        <v>0</v>
      </c>
    </row>
    <row r="62" spans="1:13" s="253" customFormat="1" ht="15.75">
      <c r="A62" s="248"/>
      <c r="B62" s="248"/>
      <c r="C62" s="248" t="s">
        <v>16</v>
      </c>
      <c r="D62" s="248"/>
      <c r="E62" s="250"/>
      <c r="F62" s="250"/>
      <c r="G62" s="248"/>
      <c r="H62" s="251">
        <f>H60+H61</f>
        <v>0</v>
      </c>
      <c r="I62" s="251"/>
      <c r="J62" s="251">
        <f>J60+J61</f>
        <v>0</v>
      </c>
      <c r="K62" s="252"/>
      <c r="L62" s="251">
        <f>L60+L61</f>
        <v>0</v>
      </c>
      <c r="M62" s="251">
        <f>SUM(H62:L62)</f>
        <v>0</v>
      </c>
    </row>
    <row r="63" spans="2:13" s="75" customFormat="1" ht="15.75">
      <c r="B63" s="79"/>
      <c r="C63" s="80"/>
      <c r="E63" s="76"/>
      <c r="F63" s="76"/>
      <c r="G63" s="77"/>
      <c r="I63" s="78"/>
      <c r="K63" s="78"/>
      <c r="M63" s="81"/>
    </row>
    <row r="64" spans="5:13" s="75" customFormat="1" ht="15.75">
      <c r="E64" s="76"/>
      <c r="F64" s="76"/>
      <c r="G64" s="77"/>
      <c r="H64" s="78"/>
      <c r="I64" s="78"/>
      <c r="J64" s="78"/>
      <c r="K64" s="78"/>
      <c r="L64" s="78"/>
      <c r="M64" s="78"/>
    </row>
    <row r="65" spans="1:13" s="70" customFormat="1" ht="16.5">
      <c r="A65" s="62"/>
      <c r="B65" s="69" t="s">
        <v>39</v>
      </c>
      <c r="D65" s="62"/>
      <c r="E65" s="71"/>
      <c r="F65" s="71"/>
      <c r="H65" s="72" t="s">
        <v>280</v>
      </c>
      <c r="I65" s="73"/>
      <c r="J65" s="73"/>
      <c r="K65" s="63"/>
      <c r="L65" s="74"/>
      <c r="M65" s="63"/>
    </row>
    <row r="66" spans="5:13" s="75" customFormat="1" ht="15.75">
      <c r="E66" s="76"/>
      <c r="F66" s="76"/>
      <c r="G66" s="77"/>
      <c r="H66" s="78"/>
      <c r="I66" s="78"/>
      <c r="J66" s="78"/>
      <c r="K66" s="78"/>
      <c r="L66" s="78"/>
      <c r="M66" s="78"/>
    </row>
    <row r="67" spans="2:13" s="75" customFormat="1" ht="15.75">
      <c r="B67" s="79"/>
      <c r="C67" s="80"/>
      <c r="E67" s="76"/>
      <c r="F67" s="76"/>
      <c r="G67" s="77"/>
      <c r="I67" s="78"/>
      <c r="K67" s="78"/>
      <c r="M67" s="81"/>
    </row>
    <row r="68" spans="5:13" s="75" customFormat="1" ht="15.75">
      <c r="E68" s="76"/>
      <c r="F68" s="76"/>
      <c r="G68" s="77"/>
      <c r="H68" s="78"/>
      <c r="I68" s="78"/>
      <c r="J68" s="78"/>
      <c r="K68" s="78"/>
      <c r="L68" s="78"/>
      <c r="M68" s="78"/>
    </row>
    <row r="69" spans="2:13" s="75" customFormat="1" ht="15.75">
      <c r="B69" s="79"/>
      <c r="C69" s="80"/>
      <c r="E69" s="76"/>
      <c r="F69" s="76"/>
      <c r="G69" s="77"/>
      <c r="I69" s="78"/>
      <c r="K69" s="78"/>
      <c r="M69" s="81"/>
    </row>
    <row r="70" spans="5:13" s="75" customFormat="1" ht="15.75">
      <c r="E70" s="76"/>
      <c r="F70" s="76"/>
      <c r="G70" s="77"/>
      <c r="H70" s="78"/>
      <c r="I70" s="78"/>
      <c r="J70" s="78"/>
      <c r="K70" s="78"/>
      <c r="L70" s="78"/>
      <c r="M70" s="78"/>
    </row>
    <row r="71" spans="2:13" s="75" customFormat="1" ht="15.75">
      <c r="B71" s="79"/>
      <c r="C71" s="80"/>
      <c r="E71" s="76"/>
      <c r="F71" s="76"/>
      <c r="G71" s="77"/>
      <c r="I71" s="78"/>
      <c r="K71" s="78"/>
      <c r="M71" s="81"/>
    </row>
    <row r="72" spans="5:13" s="75" customFormat="1" ht="15.75">
      <c r="E72" s="76"/>
      <c r="F72" s="76"/>
      <c r="G72" s="77"/>
      <c r="H72" s="78"/>
      <c r="I72" s="78"/>
      <c r="J72" s="78"/>
      <c r="K72" s="78"/>
      <c r="L72" s="78"/>
      <c r="M72" s="78"/>
    </row>
    <row r="73" spans="2:13" s="75" customFormat="1" ht="15.75">
      <c r="B73" s="79"/>
      <c r="C73" s="80"/>
      <c r="E73" s="76"/>
      <c r="F73" s="76"/>
      <c r="G73" s="77"/>
      <c r="I73" s="78"/>
      <c r="K73" s="78"/>
      <c r="M73" s="81"/>
    </row>
    <row r="74" spans="5:13" s="75" customFormat="1" ht="15.75">
      <c r="E74" s="76"/>
      <c r="F74" s="76"/>
      <c r="G74" s="77"/>
      <c r="H74" s="78"/>
      <c r="I74" s="78"/>
      <c r="J74" s="78"/>
      <c r="K74" s="78"/>
      <c r="L74" s="78"/>
      <c r="M74" s="78"/>
    </row>
    <row r="75" spans="2:13" s="75" customFormat="1" ht="15.75">
      <c r="B75" s="83"/>
      <c r="C75" s="80"/>
      <c r="E75" s="76"/>
      <c r="F75" s="76"/>
      <c r="G75" s="77"/>
      <c r="I75" s="84"/>
      <c r="K75" s="78"/>
      <c r="M75" s="81"/>
    </row>
    <row r="76" spans="5:13" s="75" customFormat="1" ht="15.75">
      <c r="E76" s="76"/>
      <c r="F76" s="76"/>
      <c r="G76" s="77"/>
      <c r="H76" s="78"/>
      <c r="I76" s="78"/>
      <c r="J76" s="78"/>
      <c r="K76" s="78"/>
      <c r="L76" s="78"/>
      <c r="M76" s="78"/>
    </row>
    <row r="77" spans="2:13" s="75" customFormat="1" ht="15.75">
      <c r="B77" s="83"/>
      <c r="C77" s="80"/>
      <c r="E77" s="76"/>
      <c r="F77" s="76"/>
      <c r="G77" s="77"/>
      <c r="I77" s="84"/>
      <c r="K77" s="78"/>
      <c r="M77" s="81"/>
    </row>
    <row r="78" spans="5:13" s="75" customFormat="1" ht="15.75">
      <c r="E78" s="76"/>
      <c r="F78" s="76"/>
      <c r="G78" s="77"/>
      <c r="H78" s="78"/>
      <c r="I78" s="78"/>
      <c r="J78" s="78"/>
      <c r="K78" s="78"/>
      <c r="L78" s="78"/>
      <c r="M78" s="78"/>
    </row>
    <row r="79" spans="2:13" s="75" customFormat="1" ht="15.75">
      <c r="B79" s="83"/>
      <c r="C79" s="80"/>
      <c r="E79" s="76"/>
      <c r="F79" s="76"/>
      <c r="G79" s="77"/>
      <c r="I79" s="78"/>
      <c r="K79" s="78"/>
      <c r="M79" s="81"/>
    </row>
    <row r="80" spans="1:13" s="3" customFormat="1" ht="16.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5:13" s="75" customFormat="1" ht="15.75">
      <c r="E81" s="76"/>
      <c r="F81" s="76"/>
      <c r="G81" s="77"/>
      <c r="H81" s="85"/>
      <c r="I81" s="78"/>
      <c r="J81" s="85"/>
      <c r="K81" s="78"/>
      <c r="L81" s="85"/>
      <c r="M81" s="85"/>
    </row>
    <row r="82" spans="5:13" s="75" customFormat="1" ht="15.75">
      <c r="E82" s="76"/>
      <c r="F82" s="76"/>
      <c r="G82" s="77"/>
      <c r="H82" s="78"/>
      <c r="I82" s="78"/>
      <c r="J82" s="78"/>
      <c r="K82" s="78"/>
      <c r="L82" s="78"/>
      <c r="M82" s="78"/>
    </row>
    <row r="83" spans="5:13" s="75" customFormat="1" ht="15.75">
      <c r="E83" s="76"/>
      <c r="F83" s="76"/>
      <c r="G83" s="77"/>
      <c r="H83" s="78"/>
      <c r="I83" s="78"/>
      <c r="J83" s="78"/>
      <c r="K83" s="78"/>
      <c r="L83" s="78"/>
      <c r="M83" s="78"/>
    </row>
    <row r="84" spans="5:13" s="75" customFormat="1" ht="15.75">
      <c r="E84" s="76"/>
      <c r="F84" s="76"/>
      <c r="G84" s="77"/>
      <c r="H84" s="78"/>
      <c r="I84" s="78"/>
      <c r="J84" s="78"/>
      <c r="K84" s="78"/>
      <c r="L84" s="78"/>
      <c r="M84" s="78"/>
    </row>
    <row r="85" spans="2:13" s="75" customFormat="1" ht="15.75">
      <c r="B85" s="86"/>
      <c r="C85" s="80"/>
      <c r="E85" s="76"/>
      <c r="F85" s="76"/>
      <c r="G85" s="77"/>
      <c r="I85" s="78"/>
      <c r="K85" s="78"/>
      <c r="M85" s="81"/>
    </row>
    <row r="86" spans="5:13" s="75" customFormat="1" ht="15.75">
      <c r="E86" s="76"/>
      <c r="F86" s="76"/>
      <c r="G86" s="77"/>
      <c r="H86" s="78"/>
      <c r="I86" s="78"/>
      <c r="J86" s="78"/>
      <c r="K86" s="78"/>
      <c r="L86" s="78"/>
      <c r="M86" s="78"/>
    </row>
    <row r="87" spans="1:13" s="3" customFormat="1" ht="16.5">
      <c r="A87" s="75"/>
      <c r="B87" s="75"/>
      <c r="C87" s="75"/>
      <c r="D87" s="75"/>
      <c r="E87" s="75"/>
      <c r="F87" s="75"/>
      <c r="G87" s="77"/>
      <c r="H87" s="75"/>
      <c r="I87" s="78"/>
      <c r="J87" s="78"/>
      <c r="K87" s="78"/>
      <c r="L87" s="78"/>
      <c r="M87" s="78"/>
    </row>
    <row r="88" spans="1:13" s="3" customFormat="1" ht="16.5">
      <c r="A88" s="75"/>
      <c r="B88" s="75"/>
      <c r="C88" s="75"/>
      <c r="D88" s="75"/>
      <c r="E88" s="76"/>
      <c r="F88" s="76"/>
      <c r="G88" s="77"/>
      <c r="H88" s="75"/>
      <c r="I88" s="78"/>
      <c r="J88" s="78"/>
      <c r="K88" s="78"/>
      <c r="L88" s="78"/>
      <c r="M88" s="81"/>
    </row>
    <row r="89" spans="1:13" s="3" customFormat="1" ht="16.5">
      <c r="A89" s="75"/>
      <c r="B89" s="75"/>
      <c r="C89" s="75"/>
      <c r="D89" s="75"/>
      <c r="E89" s="76"/>
      <c r="F89" s="76"/>
      <c r="G89" s="77"/>
      <c r="H89" s="81"/>
      <c r="I89" s="77"/>
      <c r="J89" s="75"/>
      <c r="K89" s="77"/>
      <c r="L89" s="75"/>
      <c r="M89" s="81"/>
    </row>
    <row r="90" spans="1:13" s="3" customFormat="1" ht="16.5">
      <c r="A90" s="75"/>
      <c r="B90" s="75"/>
      <c r="C90" s="75"/>
      <c r="D90" s="75"/>
      <c r="E90" s="75"/>
      <c r="F90" s="76"/>
      <c r="G90" s="77"/>
      <c r="H90" s="81"/>
      <c r="I90" s="87"/>
      <c r="J90" s="75"/>
      <c r="K90" s="78"/>
      <c r="L90" s="78"/>
      <c r="M90" s="81"/>
    </row>
    <row r="91" spans="1:13" s="3" customFormat="1" ht="16.5">
      <c r="A91" s="75"/>
      <c r="B91" s="75"/>
      <c r="C91" s="75"/>
      <c r="D91" s="75"/>
      <c r="E91" s="76"/>
      <c r="F91" s="76"/>
      <c r="G91" s="77"/>
      <c r="I91" s="87"/>
      <c r="J91" s="75"/>
      <c r="K91" s="78"/>
      <c r="L91" s="78"/>
      <c r="M91" s="81"/>
    </row>
    <row r="92" spans="1:13" s="3" customFormat="1" ht="16.5">
      <c r="A92" s="75"/>
      <c r="B92" s="75"/>
      <c r="C92" s="75"/>
      <c r="D92" s="88"/>
      <c r="E92" s="75"/>
      <c r="F92" s="76"/>
      <c r="G92" s="77"/>
      <c r="I92" s="87"/>
      <c r="J92" s="75"/>
      <c r="K92" s="78"/>
      <c r="L92" s="78"/>
      <c r="M92" s="81"/>
    </row>
    <row r="93" spans="1:13" s="3" customFormat="1" ht="16.5">
      <c r="A93" s="75"/>
      <c r="B93" s="75"/>
      <c r="C93" s="75"/>
      <c r="D93" s="75"/>
      <c r="E93" s="75"/>
      <c r="F93" s="76"/>
      <c r="G93" s="77"/>
      <c r="I93" s="77"/>
      <c r="J93" s="75"/>
      <c r="K93" s="77"/>
      <c r="L93" s="75"/>
      <c r="M93" s="81"/>
    </row>
    <row r="94" spans="1:13" s="3" customFormat="1" ht="16.5">
      <c r="A94" s="75"/>
      <c r="B94" s="75"/>
      <c r="C94" s="75"/>
      <c r="D94" s="75"/>
      <c r="E94" s="76"/>
      <c r="F94" s="76"/>
      <c r="G94" s="77"/>
      <c r="I94" s="77"/>
      <c r="J94" s="75"/>
      <c r="K94" s="78"/>
      <c r="L94" s="78"/>
      <c r="M94" s="77"/>
    </row>
    <row r="95" spans="5:13" s="75" customFormat="1" ht="15.75">
      <c r="E95" s="76"/>
      <c r="F95" s="76"/>
      <c r="G95" s="77"/>
      <c r="H95" s="78"/>
      <c r="I95" s="78"/>
      <c r="J95" s="78"/>
      <c r="K95" s="78"/>
      <c r="L95" s="78"/>
      <c r="M95" s="78"/>
    </row>
    <row r="96" spans="1:13" s="3" customFormat="1" ht="16.5">
      <c r="A96" s="75"/>
      <c r="B96" s="75"/>
      <c r="C96" s="75"/>
      <c r="D96" s="75"/>
      <c r="E96" s="75"/>
      <c r="F96" s="89"/>
      <c r="G96" s="77"/>
      <c r="H96" s="75"/>
      <c r="I96" s="78"/>
      <c r="J96" s="78"/>
      <c r="K96" s="78"/>
      <c r="L96" s="78"/>
      <c r="M96" s="78"/>
    </row>
    <row r="97" spans="1:13" s="3" customFormat="1" ht="16.5">
      <c r="A97" s="75"/>
      <c r="B97" s="75"/>
      <c r="C97" s="75"/>
      <c r="D97" s="75"/>
      <c r="E97" s="76"/>
      <c r="F97" s="76"/>
      <c r="G97" s="77"/>
      <c r="H97" s="75"/>
      <c r="I97" s="78"/>
      <c r="J97" s="78"/>
      <c r="K97" s="78"/>
      <c r="L97" s="78"/>
      <c r="M97" s="81"/>
    </row>
    <row r="98" spans="1:13" s="3" customFormat="1" ht="16.5">
      <c r="A98" s="75"/>
      <c r="B98" s="75"/>
      <c r="C98" s="75"/>
      <c r="D98" s="75"/>
      <c r="E98" s="76"/>
      <c r="F98" s="76"/>
      <c r="G98" s="77"/>
      <c r="H98" s="81"/>
      <c r="I98" s="77"/>
      <c r="J98" s="75"/>
      <c r="K98" s="77"/>
      <c r="L98" s="75"/>
      <c r="M98" s="81"/>
    </row>
    <row r="99" spans="1:13" s="3" customFormat="1" ht="16.5">
      <c r="A99" s="75"/>
      <c r="B99" s="75"/>
      <c r="C99" s="75"/>
      <c r="D99" s="75"/>
      <c r="E99" s="75"/>
      <c r="F99" s="76"/>
      <c r="G99" s="77"/>
      <c r="H99" s="81"/>
      <c r="I99" s="87"/>
      <c r="J99" s="75"/>
      <c r="K99" s="78"/>
      <c r="L99" s="78"/>
      <c r="M99" s="81"/>
    </row>
    <row r="100" spans="1:13" s="3" customFormat="1" ht="16.5">
      <c r="A100" s="75"/>
      <c r="B100" s="75"/>
      <c r="C100" s="75"/>
      <c r="D100" s="75"/>
      <c r="E100" s="76"/>
      <c r="F100" s="76"/>
      <c r="G100" s="77"/>
      <c r="I100" s="87"/>
      <c r="J100" s="75"/>
      <c r="K100" s="78"/>
      <c r="L100" s="78"/>
      <c r="M100" s="81"/>
    </row>
    <row r="101" spans="1:13" s="3" customFormat="1" ht="16.5">
      <c r="A101" s="75"/>
      <c r="B101" s="75"/>
      <c r="C101" s="75"/>
      <c r="D101" s="88"/>
      <c r="E101" s="75"/>
      <c r="F101" s="76"/>
      <c r="G101" s="77"/>
      <c r="I101" s="87"/>
      <c r="J101" s="75"/>
      <c r="K101" s="78"/>
      <c r="L101" s="78"/>
      <c r="M101" s="81"/>
    </row>
    <row r="102" spans="1:13" s="3" customFormat="1" ht="16.5">
      <c r="A102" s="75"/>
      <c r="B102" s="75"/>
      <c r="C102" s="75"/>
      <c r="D102" s="75"/>
      <c r="E102" s="75"/>
      <c r="F102" s="76"/>
      <c r="G102" s="77"/>
      <c r="I102" s="77"/>
      <c r="J102" s="75"/>
      <c r="K102" s="77"/>
      <c r="L102" s="75"/>
      <c r="M102" s="81"/>
    </row>
    <row r="103" spans="1:13" s="3" customFormat="1" ht="16.5">
      <c r="A103" s="75"/>
      <c r="B103" s="75"/>
      <c r="C103" s="75"/>
      <c r="D103" s="75"/>
      <c r="E103" s="76"/>
      <c r="F103" s="76"/>
      <c r="G103" s="77"/>
      <c r="I103" s="77"/>
      <c r="J103" s="75"/>
      <c r="K103" s="78"/>
      <c r="L103" s="78"/>
      <c r="M103" s="77"/>
    </row>
    <row r="104" spans="5:13" s="75" customFormat="1" ht="15.75">
      <c r="E104" s="76"/>
      <c r="F104" s="76"/>
      <c r="G104" s="77"/>
      <c r="H104" s="78"/>
      <c r="I104" s="78"/>
      <c r="J104" s="78"/>
      <c r="K104" s="78"/>
      <c r="L104" s="78"/>
      <c r="M104" s="78"/>
    </row>
    <row r="105" spans="3:13" s="75" customFormat="1" ht="15.75">
      <c r="C105" s="80"/>
      <c r="G105" s="77"/>
      <c r="I105" s="78"/>
      <c r="J105" s="78"/>
      <c r="K105" s="78"/>
      <c r="L105" s="78"/>
      <c r="M105" s="78"/>
    </row>
    <row r="106" spans="1:13" s="3" customFormat="1" ht="16.5">
      <c r="A106" s="75"/>
      <c r="B106" s="75"/>
      <c r="C106" s="75"/>
      <c r="D106" s="75"/>
      <c r="E106" s="76"/>
      <c r="F106" s="76"/>
      <c r="G106" s="77"/>
      <c r="H106" s="75"/>
      <c r="I106" s="78"/>
      <c r="J106" s="78"/>
      <c r="K106" s="78"/>
      <c r="L106" s="78"/>
      <c r="M106" s="81"/>
    </row>
    <row r="107" spans="1:13" s="3" customFormat="1" ht="16.5">
      <c r="A107" s="75"/>
      <c r="B107" s="75"/>
      <c r="C107" s="75"/>
      <c r="D107" s="75"/>
      <c r="E107" s="76"/>
      <c r="F107" s="76"/>
      <c r="G107" s="77"/>
      <c r="H107" s="81"/>
      <c r="I107" s="77"/>
      <c r="J107" s="75"/>
      <c r="K107" s="77"/>
      <c r="L107" s="75"/>
      <c r="M107" s="81"/>
    </row>
    <row r="108" spans="1:13" s="3" customFormat="1" ht="16.5">
      <c r="A108" s="75"/>
      <c r="B108" s="75"/>
      <c r="C108" s="75"/>
      <c r="D108" s="75"/>
      <c r="E108" s="75"/>
      <c r="F108" s="76"/>
      <c r="G108" s="77"/>
      <c r="H108" s="81"/>
      <c r="I108" s="87"/>
      <c r="J108" s="75"/>
      <c r="K108" s="78"/>
      <c r="L108" s="78"/>
      <c r="M108" s="81"/>
    </row>
    <row r="109" spans="1:13" s="3" customFormat="1" ht="16.5">
      <c r="A109" s="75"/>
      <c r="B109" s="75"/>
      <c r="C109" s="75"/>
      <c r="D109" s="75"/>
      <c r="E109" s="76"/>
      <c r="F109" s="76"/>
      <c r="G109" s="77"/>
      <c r="I109" s="87"/>
      <c r="J109" s="75"/>
      <c r="K109" s="78"/>
      <c r="L109" s="78"/>
      <c r="M109" s="81"/>
    </row>
    <row r="110" spans="1:13" s="3" customFormat="1" ht="16.5">
      <c r="A110" s="75"/>
      <c r="B110" s="75"/>
      <c r="C110" s="75"/>
      <c r="D110" s="75"/>
      <c r="E110" s="75"/>
      <c r="F110" s="76"/>
      <c r="G110" s="77"/>
      <c r="I110" s="77"/>
      <c r="J110" s="75"/>
      <c r="K110" s="77"/>
      <c r="L110" s="75"/>
      <c r="M110" s="81"/>
    </row>
    <row r="111" spans="1:13" s="3" customFormat="1" ht="16.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</row>
    <row r="112" spans="1:13" s="3" customFormat="1" ht="16.5">
      <c r="A112" s="75"/>
      <c r="B112" s="75"/>
      <c r="C112" s="75"/>
      <c r="D112" s="75"/>
      <c r="E112" s="76"/>
      <c r="F112" s="76"/>
      <c r="G112" s="77"/>
      <c r="I112" s="77"/>
      <c r="J112" s="75"/>
      <c r="K112" s="78"/>
      <c r="L112" s="78"/>
      <c r="M112" s="77"/>
    </row>
    <row r="113" spans="5:13" s="75" customFormat="1" ht="15.75">
      <c r="E113" s="76"/>
      <c r="F113" s="76"/>
      <c r="G113" s="77"/>
      <c r="H113" s="78"/>
      <c r="I113" s="78"/>
      <c r="J113" s="78"/>
      <c r="K113" s="78"/>
      <c r="L113" s="78"/>
      <c r="M113" s="78"/>
    </row>
    <row r="114" spans="1:13" s="3" customFormat="1" ht="16.5">
      <c r="A114" s="75"/>
      <c r="B114" s="75"/>
      <c r="C114" s="80"/>
      <c r="D114" s="75"/>
      <c r="E114" s="75"/>
      <c r="F114" s="75"/>
      <c r="G114" s="77"/>
      <c r="H114" s="75"/>
      <c r="I114" s="78"/>
      <c r="J114" s="78"/>
      <c r="K114" s="78"/>
      <c r="L114" s="78"/>
      <c r="M114" s="78"/>
    </row>
    <row r="115" spans="1:13" s="3" customFormat="1" ht="16.5">
      <c r="A115" s="75"/>
      <c r="B115" s="75"/>
      <c r="C115" s="75"/>
      <c r="D115" s="75"/>
      <c r="E115" s="76"/>
      <c r="F115" s="76"/>
      <c r="G115" s="77"/>
      <c r="H115" s="75"/>
      <c r="I115" s="78"/>
      <c r="J115" s="78"/>
      <c r="K115" s="78"/>
      <c r="L115" s="78"/>
      <c r="M115" s="81"/>
    </row>
    <row r="116" spans="1:13" s="3" customFormat="1" ht="16.5">
      <c r="A116" s="75"/>
      <c r="B116" s="75"/>
      <c r="C116" s="75"/>
      <c r="D116" s="75"/>
      <c r="E116" s="76"/>
      <c r="F116" s="76"/>
      <c r="G116" s="77"/>
      <c r="H116" s="81"/>
      <c r="I116" s="77"/>
      <c r="J116" s="75"/>
      <c r="K116" s="77"/>
      <c r="L116" s="75"/>
      <c r="M116" s="81"/>
    </row>
    <row r="117" spans="1:13" s="3" customFormat="1" ht="16.5">
      <c r="A117" s="75"/>
      <c r="B117" s="75"/>
      <c r="C117" s="75"/>
      <c r="D117" s="75"/>
      <c r="E117" s="75"/>
      <c r="F117" s="76"/>
      <c r="G117" s="77"/>
      <c r="H117" s="81"/>
      <c r="I117" s="87"/>
      <c r="J117" s="75"/>
      <c r="K117" s="78"/>
      <c r="L117" s="78"/>
      <c r="M117" s="81"/>
    </row>
    <row r="118" spans="1:13" s="3" customFormat="1" ht="16.5">
      <c r="A118" s="75"/>
      <c r="B118" s="75"/>
      <c r="C118" s="75"/>
      <c r="D118" s="75"/>
      <c r="E118" s="76"/>
      <c r="F118" s="76"/>
      <c r="G118" s="77"/>
      <c r="I118" s="87"/>
      <c r="J118" s="75"/>
      <c r="K118" s="78"/>
      <c r="L118" s="78"/>
      <c r="M118" s="81"/>
    </row>
    <row r="119" spans="1:13" s="3" customFormat="1" ht="16.5">
      <c r="A119" s="75"/>
      <c r="B119" s="75"/>
      <c r="C119" s="75"/>
      <c r="D119" s="75"/>
      <c r="E119" s="75"/>
      <c r="F119" s="76"/>
      <c r="G119" s="77"/>
      <c r="H119" s="81"/>
      <c r="I119" s="87"/>
      <c r="J119" s="75"/>
      <c r="K119" s="78"/>
      <c r="L119" s="78"/>
      <c r="M119" s="81"/>
    </row>
    <row r="120" spans="1:13" s="3" customFormat="1" ht="16.5">
      <c r="A120" s="75"/>
      <c r="B120" s="75"/>
      <c r="C120" s="75"/>
      <c r="D120" s="75"/>
      <c r="E120" s="76"/>
      <c r="F120" s="76"/>
      <c r="G120" s="77"/>
      <c r="I120" s="87"/>
      <c r="J120" s="75"/>
      <c r="K120" s="78"/>
      <c r="L120" s="78"/>
      <c r="M120" s="81"/>
    </row>
    <row r="121" spans="5:13" s="75" customFormat="1" ht="15.75">
      <c r="E121" s="76"/>
      <c r="F121" s="76"/>
      <c r="G121" s="77"/>
      <c r="H121" s="78"/>
      <c r="I121" s="78"/>
      <c r="J121" s="78"/>
      <c r="K121" s="78"/>
      <c r="L121" s="78"/>
      <c r="M121" s="78"/>
    </row>
    <row r="122" spans="1:13" s="3" customFormat="1" ht="16.5">
      <c r="A122" s="75"/>
      <c r="B122" s="75"/>
      <c r="C122" s="80"/>
      <c r="D122" s="75"/>
      <c r="E122" s="75"/>
      <c r="F122" s="75"/>
      <c r="G122" s="77"/>
      <c r="H122" s="75"/>
      <c r="I122" s="78"/>
      <c r="J122" s="78"/>
      <c r="K122" s="78"/>
      <c r="L122" s="78"/>
      <c r="M122" s="78"/>
    </row>
    <row r="123" spans="1:13" s="3" customFormat="1" ht="16.5">
      <c r="A123" s="75"/>
      <c r="B123" s="75"/>
      <c r="C123" s="75"/>
      <c r="D123" s="75"/>
      <c r="E123" s="76"/>
      <c r="F123" s="76"/>
      <c r="G123" s="77"/>
      <c r="H123" s="75"/>
      <c r="I123" s="78"/>
      <c r="J123" s="78"/>
      <c r="K123" s="78"/>
      <c r="L123" s="78"/>
      <c r="M123" s="81"/>
    </row>
    <row r="124" spans="1:13" s="3" customFormat="1" ht="16.5">
      <c r="A124" s="75"/>
      <c r="B124" s="75"/>
      <c r="C124" s="75"/>
      <c r="D124" s="75"/>
      <c r="E124" s="76"/>
      <c r="F124" s="76"/>
      <c r="G124" s="77"/>
      <c r="H124" s="81"/>
      <c r="I124" s="77"/>
      <c r="J124" s="75"/>
      <c r="K124" s="77"/>
      <c r="L124" s="75"/>
      <c r="M124" s="81"/>
    </row>
    <row r="125" spans="1:13" s="3" customFormat="1" ht="16.5">
      <c r="A125" s="75"/>
      <c r="B125" s="75"/>
      <c r="C125" s="75"/>
      <c r="D125" s="75"/>
      <c r="E125" s="75"/>
      <c r="F125" s="76"/>
      <c r="G125" s="77"/>
      <c r="H125" s="81"/>
      <c r="I125" s="87"/>
      <c r="J125" s="75"/>
      <c r="K125" s="78"/>
      <c r="L125" s="78"/>
      <c r="M125" s="81"/>
    </row>
    <row r="126" spans="1:13" s="3" customFormat="1" ht="16.5">
      <c r="A126" s="75"/>
      <c r="B126" s="75"/>
      <c r="C126" s="75"/>
      <c r="D126" s="75"/>
      <c r="E126" s="76"/>
      <c r="F126" s="76"/>
      <c r="G126" s="77"/>
      <c r="I126" s="87"/>
      <c r="J126" s="75"/>
      <c r="K126" s="78"/>
      <c r="L126" s="78"/>
      <c r="M126" s="81"/>
    </row>
    <row r="127" spans="1:13" s="3" customFormat="1" ht="16.5">
      <c r="A127" s="75"/>
      <c r="B127" s="75"/>
      <c r="C127" s="75"/>
      <c r="D127" s="75"/>
      <c r="E127" s="75"/>
      <c r="F127" s="76"/>
      <c r="G127" s="77"/>
      <c r="H127" s="81"/>
      <c r="I127" s="87"/>
      <c r="J127" s="75"/>
      <c r="K127" s="78"/>
      <c r="L127" s="78"/>
      <c r="M127" s="81"/>
    </row>
    <row r="128" spans="1:13" s="3" customFormat="1" ht="16.5">
      <c r="A128" s="75"/>
      <c r="B128" s="75"/>
      <c r="C128" s="75"/>
      <c r="D128" s="75"/>
      <c r="E128" s="76"/>
      <c r="F128" s="76"/>
      <c r="G128" s="77"/>
      <c r="I128" s="87"/>
      <c r="J128" s="75"/>
      <c r="K128" s="78"/>
      <c r="L128" s="78"/>
      <c r="M128" s="81"/>
    </row>
    <row r="129" spans="5:13" s="75" customFormat="1" ht="15.75">
      <c r="E129" s="76"/>
      <c r="F129" s="76"/>
      <c r="G129" s="77"/>
      <c r="H129" s="78"/>
      <c r="I129" s="78"/>
      <c r="J129" s="78"/>
      <c r="K129" s="78"/>
      <c r="L129" s="78"/>
      <c r="M129" s="78"/>
    </row>
    <row r="130" spans="1:13" s="3" customFormat="1" ht="16.5">
      <c r="A130" s="75"/>
      <c r="B130" s="75"/>
      <c r="C130" s="75"/>
      <c r="D130" s="75"/>
      <c r="E130" s="76"/>
      <c r="F130" s="76"/>
      <c r="G130" s="77"/>
      <c r="H130" s="75"/>
      <c r="I130" s="78"/>
      <c r="J130" s="78"/>
      <c r="K130" s="78"/>
      <c r="L130" s="78"/>
      <c r="M130" s="78"/>
    </row>
    <row r="131" spans="1:13" s="3" customFormat="1" ht="16.5">
      <c r="A131" s="75"/>
      <c r="B131" s="75"/>
      <c r="C131" s="75"/>
      <c r="D131" s="75"/>
      <c r="E131" s="76"/>
      <c r="F131" s="76"/>
      <c r="G131" s="77"/>
      <c r="H131" s="75"/>
      <c r="I131" s="78"/>
      <c r="J131" s="78"/>
      <c r="K131" s="78"/>
      <c r="L131" s="78"/>
      <c r="M131" s="81"/>
    </row>
    <row r="132" spans="1:13" s="3" customFormat="1" ht="16.5">
      <c r="A132" s="75"/>
      <c r="B132" s="75"/>
      <c r="C132" s="75"/>
      <c r="D132" s="75"/>
      <c r="E132" s="90"/>
      <c r="F132" s="76"/>
      <c r="G132" s="77"/>
      <c r="H132" s="81"/>
      <c r="I132" s="77"/>
      <c r="J132" s="75"/>
      <c r="K132" s="77"/>
      <c r="L132" s="75"/>
      <c r="M132" s="81"/>
    </row>
    <row r="133" spans="1:13" s="3" customFormat="1" ht="16.5">
      <c r="A133" s="75"/>
      <c r="B133" s="75"/>
      <c r="C133" s="75"/>
      <c r="D133" s="75"/>
      <c r="E133" s="76"/>
      <c r="F133" s="76"/>
      <c r="G133" s="77"/>
      <c r="H133" s="81"/>
      <c r="I133" s="87"/>
      <c r="J133" s="75"/>
      <c r="K133" s="78"/>
      <c r="L133" s="78"/>
      <c r="M133" s="81"/>
    </row>
    <row r="134" spans="1:13" s="3" customFormat="1" ht="16.5">
      <c r="A134" s="75"/>
      <c r="B134" s="75"/>
      <c r="C134" s="75"/>
      <c r="D134" s="75"/>
      <c r="E134" s="76"/>
      <c r="F134" s="76"/>
      <c r="G134" s="77"/>
      <c r="I134" s="87"/>
      <c r="J134" s="75"/>
      <c r="K134" s="78"/>
      <c r="L134" s="78"/>
      <c r="M134" s="81"/>
    </row>
    <row r="135" spans="1:13" s="3" customFormat="1" ht="16.5">
      <c r="A135" s="75"/>
      <c r="B135" s="91"/>
      <c r="C135" s="75"/>
      <c r="D135" s="75"/>
      <c r="E135" s="76"/>
      <c r="F135" s="76"/>
      <c r="G135" s="77"/>
      <c r="H135" s="81"/>
      <c r="I135" s="87"/>
      <c r="J135" s="75"/>
      <c r="K135" s="78"/>
      <c r="L135" s="78"/>
      <c r="M135" s="81"/>
    </row>
    <row r="136" spans="1:13" s="3" customFormat="1" ht="16.5">
      <c r="A136" s="75"/>
      <c r="B136" s="75"/>
      <c r="C136" s="75"/>
      <c r="D136" s="75"/>
      <c r="E136" s="76"/>
      <c r="F136" s="76"/>
      <c r="G136" s="77"/>
      <c r="I136" s="87"/>
      <c r="J136" s="75"/>
      <c r="K136" s="78"/>
      <c r="L136" s="78"/>
      <c r="M136" s="81"/>
    </row>
    <row r="137" spans="1:13" s="3" customFormat="1" ht="16.5">
      <c r="A137" s="75"/>
      <c r="B137" s="75"/>
      <c r="C137" s="75"/>
      <c r="D137" s="75"/>
      <c r="E137" s="90"/>
      <c r="F137" s="76"/>
      <c r="G137" s="77"/>
      <c r="I137" s="87"/>
      <c r="J137" s="75"/>
      <c r="K137" s="78"/>
      <c r="L137" s="78"/>
      <c r="M137" s="81"/>
    </row>
    <row r="138" spans="5:13" s="75" customFormat="1" ht="15.75">
      <c r="E138" s="76"/>
      <c r="F138" s="76"/>
      <c r="G138" s="77"/>
      <c r="H138" s="78"/>
      <c r="I138" s="78"/>
      <c r="J138" s="78"/>
      <c r="K138" s="78"/>
      <c r="L138" s="78"/>
      <c r="M138" s="78"/>
    </row>
    <row r="139" spans="1:13" s="3" customFormat="1" ht="16.5">
      <c r="A139" s="75"/>
      <c r="B139" s="75"/>
      <c r="C139" s="75"/>
      <c r="D139" s="75"/>
      <c r="E139" s="76"/>
      <c r="F139" s="76"/>
      <c r="G139" s="77"/>
      <c r="H139" s="75"/>
      <c r="I139" s="78"/>
      <c r="J139" s="78"/>
      <c r="K139" s="78"/>
      <c r="L139" s="78"/>
      <c r="M139" s="78"/>
    </row>
    <row r="140" spans="1:13" s="3" customFormat="1" ht="16.5">
      <c r="A140" s="75"/>
      <c r="B140" s="75"/>
      <c r="C140" s="75"/>
      <c r="D140" s="75"/>
      <c r="E140" s="76"/>
      <c r="F140" s="76"/>
      <c r="G140" s="77"/>
      <c r="H140" s="75"/>
      <c r="I140" s="78"/>
      <c r="J140" s="78"/>
      <c r="K140" s="78"/>
      <c r="L140" s="78"/>
      <c r="M140" s="81"/>
    </row>
    <row r="141" spans="1:13" s="3" customFormat="1" ht="16.5">
      <c r="A141" s="75"/>
      <c r="B141" s="75"/>
      <c r="C141" s="75"/>
      <c r="D141" s="75"/>
      <c r="E141" s="90"/>
      <c r="F141" s="76"/>
      <c r="G141" s="77"/>
      <c r="H141" s="81"/>
      <c r="I141" s="77"/>
      <c r="J141" s="75"/>
      <c r="K141" s="77"/>
      <c r="L141" s="75"/>
      <c r="M141" s="81"/>
    </row>
    <row r="142" spans="1:13" s="3" customFormat="1" ht="16.5">
      <c r="A142" s="75"/>
      <c r="B142" s="75"/>
      <c r="C142" s="75"/>
      <c r="D142" s="75"/>
      <c r="E142" s="76"/>
      <c r="F142" s="76"/>
      <c r="G142" s="77"/>
      <c r="H142" s="81"/>
      <c r="I142" s="87"/>
      <c r="J142" s="75"/>
      <c r="K142" s="78"/>
      <c r="L142" s="78"/>
      <c r="M142" s="81"/>
    </row>
    <row r="143" spans="1:13" s="3" customFormat="1" ht="16.5">
      <c r="A143" s="75"/>
      <c r="B143" s="75"/>
      <c r="C143" s="75"/>
      <c r="D143" s="75"/>
      <c r="E143" s="76"/>
      <c r="F143" s="76"/>
      <c r="G143" s="77"/>
      <c r="I143" s="87"/>
      <c r="J143" s="75"/>
      <c r="K143" s="78"/>
      <c r="L143" s="78"/>
      <c r="M143" s="81"/>
    </row>
    <row r="144" spans="1:13" s="3" customFormat="1" ht="16.5">
      <c r="A144" s="75"/>
      <c r="B144" s="91"/>
      <c r="C144" s="75"/>
      <c r="D144" s="75"/>
      <c r="E144" s="76"/>
      <c r="F144" s="76"/>
      <c r="G144" s="77"/>
      <c r="H144" s="81"/>
      <c r="I144" s="87"/>
      <c r="J144" s="75"/>
      <c r="K144" s="78"/>
      <c r="L144" s="78"/>
      <c r="M144" s="81"/>
    </row>
    <row r="145" spans="1:13" s="3" customFormat="1" ht="16.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</row>
    <row r="146" spans="1:13" s="3" customFormat="1" ht="16.5">
      <c r="A146" s="75"/>
      <c r="B146" s="75"/>
      <c r="C146" s="75"/>
      <c r="D146" s="75"/>
      <c r="E146" s="76"/>
      <c r="F146" s="76"/>
      <c r="G146" s="77"/>
      <c r="I146" s="87"/>
      <c r="J146" s="75"/>
      <c r="K146" s="78"/>
      <c r="L146" s="78"/>
      <c r="M146" s="81"/>
    </row>
    <row r="147" spans="1:13" s="3" customFormat="1" ht="16.5">
      <c r="A147" s="75"/>
      <c r="B147" s="75"/>
      <c r="C147" s="75"/>
      <c r="D147" s="75"/>
      <c r="E147" s="90"/>
      <c r="F147" s="76"/>
      <c r="G147" s="77"/>
      <c r="I147" s="87"/>
      <c r="J147" s="75"/>
      <c r="K147" s="78"/>
      <c r="L147" s="78"/>
      <c r="M147" s="81"/>
    </row>
    <row r="148" spans="5:13" s="75" customFormat="1" ht="15.75">
      <c r="E148" s="76"/>
      <c r="F148" s="76"/>
      <c r="G148" s="77"/>
      <c r="H148" s="78"/>
      <c r="I148" s="78"/>
      <c r="J148" s="78"/>
      <c r="K148" s="78"/>
      <c r="L148" s="78"/>
      <c r="M148" s="78"/>
    </row>
    <row r="149" spans="1:13" s="3" customFormat="1" ht="16.5">
      <c r="A149" s="75"/>
      <c r="B149" s="75"/>
      <c r="C149" s="75"/>
      <c r="D149" s="75"/>
      <c r="E149" s="76"/>
      <c r="F149" s="76"/>
      <c r="G149" s="77"/>
      <c r="H149" s="75"/>
      <c r="I149" s="78"/>
      <c r="J149" s="78"/>
      <c r="K149" s="78"/>
      <c r="L149" s="78"/>
      <c r="M149" s="78"/>
    </row>
    <row r="150" spans="1:13" s="3" customFormat="1" ht="16.5">
      <c r="A150" s="75"/>
      <c r="B150" s="75"/>
      <c r="C150" s="75"/>
      <c r="D150" s="75"/>
      <c r="E150" s="76"/>
      <c r="F150" s="76"/>
      <c r="G150" s="77"/>
      <c r="H150" s="75"/>
      <c r="I150" s="78"/>
      <c r="J150" s="78"/>
      <c r="K150" s="78"/>
      <c r="L150" s="78"/>
      <c r="M150" s="81"/>
    </row>
    <row r="151" spans="1:13" s="3" customFormat="1" ht="16.5">
      <c r="A151" s="75"/>
      <c r="B151" s="75"/>
      <c r="C151" s="75"/>
      <c r="D151" s="75"/>
      <c r="E151" s="90"/>
      <c r="F151" s="76"/>
      <c r="G151" s="77"/>
      <c r="H151" s="81"/>
      <c r="I151" s="77"/>
      <c r="J151" s="75"/>
      <c r="K151" s="77"/>
      <c r="L151" s="75"/>
      <c r="M151" s="81"/>
    </row>
    <row r="152" spans="1:13" s="3" customFormat="1" ht="16.5">
      <c r="A152" s="75"/>
      <c r="B152" s="75"/>
      <c r="C152" s="75"/>
      <c r="D152" s="75"/>
      <c r="E152" s="76"/>
      <c r="F152" s="76"/>
      <c r="G152" s="77"/>
      <c r="H152" s="81"/>
      <c r="I152" s="87"/>
      <c r="J152" s="75"/>
      <c r="K152" s="78"/>
      <c r="L152" s="78"/>
      <c r="M152" s="81"/>
    </row>
    <row r="153" spans="1:13" s="3" customFormat="1" ht="16.5">
      <c r="A153" s="75"/>
      <c r="B153" s="75"/>
      <c r="C153" s="75"/>
      <c r="D153" s="75"/>
      <c r="E153" s="76"/>
      <c r="F153" s="76"/>
      <c r="G153" s="77"/>
      <c r="I153" s="87"/>
      <c r="J153" s="75"/>
      <c r="K153" s="78"/>
      <c r="L153" s="78"/>
      <c r="M153" s="81"/>
    </row>
    <row r="154" spans="1:13" s="3" customFormat="1" ht="16.5">
      <c r="A154" s="75"/>
      <c r="B154" s="91"/>
      <c r="C154" s="75"/>
      <c r="D154" s="75"/>
      <c r="E154" s="76"/>
      <c r="F154" s="76"/>
      <c r="G154" s="77"/>
      <c r="H154" s="81"/>
      <c r="I154" s="87"/>
      <c r="J154" s="75"/>
      <c r="K154" s="78"/>
      <c r="L154" s="78"/>
      <c r="M154" s="81"/>
    </row>
    <row r="155" spans="1:13" s="3" customFormat="1" ht="16.5">
      <c r="A155" s="75"/>
      <c r="B155" s="75"/>
      <c r="C155" s="75"/>
      <c r="D155" s="75"/>
      <c r="E155" s="76"/>
      <c r="F155" s="76"/>
      <c r="G155" s="77"/>
      <c r="I155" s="87"/>
      <c r="J155" s="75"/>
      <c r="K155" s="78"/>
      <c r="L155" s="78"/>
      <c r="M155" s="81"/>
    </row>
    <row r="156" spans="1:13" s="3" customFormat="1" ht="16.5">
      <c r="A156" s="75"/>
      <c r="B156" s="75"/>
      <c r="C156" s="75"/>
      <c r="D156" s="75"/>
      <c r="E156" s="90"/>
      <c r="F156" s="76"/>
      <c r="G156" s="77"/>
      <c r="I156" s="87"/>
      <c r="J156" s="75"/>
      <c r="K156" s="78"/>
      <c r="L156" s="78"/>
      <c r="M156" s="81"/>
    </row>
    <row r="157" spans="5:13" s="75" customFormat="1" ht="15.75">
      <c r="E157" s="76"/>
      <c r="F157" s="76"/>
      <c r="G157" s="77"/>
      <c r="H157" s="78"/>
      <c r="I157" s="78"/>
      <c r="J157" s="78"/>
      <c r="K157" s="78"/>
      <c r="L157" s="78"/>
      <c r="M157" s="78"/>
    </row>
    <row r="158" spans="1:13" s="3" customFormat="1" ht="16.5">
      <c r="A158" s="75"/>
      <c r="B158" s="75"/>
      <c r="C158" s="75"/>
      <c r="D158" s="75"/>
      <c r="E158" s="76"/>
      <c r="F158" s="76"/>
      <c r="G158" s="77"/>
      <c r="H158" s="75"/>
      <c r="I158" s="78"/>
      <c r="J158" s="78"/>
      <c r="K158" s="78"/>
      <c r="L158" s="78"/>
      <c r="M158" s="78"/>
    </row>
    <row r="159" spans="1:13" s="3" customFormat="1" ht="16.5">
      <c r="A159" s="75"/>
      <c r="B159" s="75"/>
      <c r="C159" s="75"/>
      <c r="D159" s="75"/>
      <c r="E159" s="76"/>
      <c r="F159" s="76"/>
      <c r="G159" s="77"/>
      <c r="H159" s="75"/>
      <c r="I159" s="78"/>
      <c r="J159" s="78"/>
      <c r="K159" s="78"/>
      <c r="L159" s="78"/>
      <c r="M159" s="81"/>
    </row>
    <row r="160" spans="1:13" s="3" customFormat="1" ht="16.5">
      <c r="A160" s="75"/>
      <c r="B160" s="75"/>
      <c r="C160" s="75"/>
      <c r="D160" s="75"/>
      <c r="E160" s="90"/>
      <c r="F160" s="76"/>
      <c r="G160" s="77"/>
      <c r="H160" s="81"/>
      <c r="I160" s="77"/>
      <c r="J160" s="75"/>
      <c r="K160" s="77"/>
      <c r="L160" s="75"/>
      <c r="M160" s="77"/>
    </row>
    <row r="161" spans="1:13" s="3" customFormat="1" ht="16.5">
      <c r="A161" s="75"/>
      <c r="B161" s="75"/>
      <c r="C161" s="75"/>
      <c r="D161" s="75"/>
      <c r="E161" s="76"/>
      <c r="F161" s="76"/>
      <c r="G161" s="77"/>
      <c r="H161" s="81"/>
      <c r="I161" s="87"/>
      <c r="J161" s="75"/>
      <c r="K161" s="78"/>
      <c r="L161" s="78"/>
      <c r="M161" s="81"/>
    </row>
    <row r="162" spans="1:13" s="3" customFormat="1" ht="16.5">
      <c r="A162" s="75"/>
      <c r="B162" s="75"/>
      <c r="C162" s="75"/>
      <c r="D162" s="75"/>
      <c r="E162" s="76"/>
      <c r="F162" s="76"/>
      <c r="G162" s="77"/>
      <c r="I162" s="87"/>
      <c r="J162" s="75"/>
      <c r="K162" s="78"/>
      <c r="L162" s="78"/>
      <c r="M162" s="81"/>
    </row>
    <row r="163" spans="1:13" s="3" customFormat="1" ht="16.5">
      <c r="A163" s="75"/>
      <c r="B163" s="91"/>
      <c r="C163" s="75"/>
      <c r="D163" s="75"/>
      <c r="E163" s="76"/>
      <c r="F163" s="76"/>
      <c r="G163" s="77"/>
      <c r="H163" s="81"/>
      <c r="I163" s="87"/>
      <c r="J163" s="75"/>
      <c r="K163" s="78"/>
      <c r="L163" s="78"/>
      <c r="M163" s="81"/>
    </row>
    <row r="164" spans="1:13" s="3" customFormat="1" ht="16.5">
      <c r="A164" s="75"/>
      <c r="B164" s="75"/>
      <c r="C164" s="75"/>
      <c r="D164" s="75"/>
      <c r="E164" s="76"/>
      <c r="F164" s="76"/>
      <c r="G164" s="77"/>
      <c r="I164" s="87"/>
      <c r="J164" s="75"/>
      <c r="K164" s="78"/>
      <c r="L164" s="78"/>
      <c r="M164" s="81"/>
    </row>
    <row r="165" spans="1:13" s="3" customFormat="1" ht="16.5">
      <c r="A165" s="75"/>
      <c r="B165" s="75"/>
      <c r="C165" s="75"/>
      <c r="D165" s="75"/>
      <c r="E165" s="90"/>
      <c r="F165" s="76"/>
      <c r="G165" s="77"/>
      <c r="I165" s="87"/>
      <c r="J165" s="75"/>
      <c r="K165" s="78"/>
      <c r="L165" s="78"/>
      <c r="M165" s="81"/>
    </row>
    <row r="166" spans="5:13" s="75" customFormat="1" ht="15.75">
      <c r="E166" s="76"/>
      <c r="F166" s="76"/>
      <c r="G166" s="77"/>
      <c r="H166" s="78"/>
      <c r="I166" s="78"/>
      <c r="J166" s="78"/>
      <c r="K166" s="78"/>
      <c r="L166" s="78"/>
      <c r="M166" s="78"/>
    </row>
    <row r="167" spans="1:13" s="3" customFormat="1" ht="16.5">
      <c r="A167" s="75"/>
      <c r="B167" s="75"/>
      <c r="C167" s="75"/>
      <c r="D167" s="75"/>
      <c r="E167" s="76"/>
      <c r="F167" s="76"/>
      <c r="G167" s="77"/>
      <c r="H167" s="75"/>
      <c r="I167" s="78"/>
      <c r="J167" s="78"/>
      <c r="K167" s="78"/>
      <c r="L167" s="78"/>
      <c r="M167" s="78"/>
    </row>
    <row r="168" spans="1:13" s="3" customFormat="1" ht="16.5">
      <c r="A168" s="75"/>
      <c r="B168" s="75"/>
      <c r="C168" s="75"/>
      <c r="D168" s="75"/>
      <c r="E168" s="76"/>
      <c r="F168" s="76"/>
      <c r="G168" s="77"/>
      <c r="H168" s="75"/>
      <c r="I168" s="78"/>
      <c r="J168" s="78"/>
      <c r="K168" s="78"/>
      <c r="L168" s="78"/>
      <c r="M168" s="81"/>
    </row>
    <row r="169" spans="1:13" s="3" customFormat="1" ht="16.5">
      <c r="A169" s="75"/>
      <c r="B169" s="75"/>
      <c r="C169" s="75"/>
      <c r="D169" s="75"/>
      <c r="E169" s="90"/>
      <c r="F169" s="76"/>
      <c r="G169" s="77"/>
      <c r="H169" s="81"/>
      <c r="I169" s="77"/>
      <c r="J169" s="75"/>
      <c r="K169" s="77"/>
      <c r="L169" s="75"/>
      <c r="M169" s="77"/>
    </row>
    <row r="170" spans="1:13" s="3" customFormat="1" ht="16.5">
      <c r="A170" s="75"/>
      <c r="B170" s="75"/>
      <c r="C170" s="75"/>
      <c r="D170" s="75"/>
      <c r="E170" s="76"/>
      <c r="F170" s="76"/>
      <c r="G170" s="77"/>
      <c r="H170" s="81"/>
      <c r="I170" s="87"/>
      <c r="J170" s="75"/>
      <c r="K170" s="78"/>
      <c r="L170" s="78"/>
      <c r="M170" s="81"/>
    </row>
    <row r="171" spans="1:13" s="3" customFormat="1" ht="16.5">
      <c r="A171" s="75"/>
      <c r="B171" s="75"/>
      <c r="C171" s="75"/>
      <c r="D171" s="75"/>
      <c r="E171" s="76"/>
      <c r="F171" s="76"/>
      <c r="G171" s="77"/>
      <c r="I171" s="87"/>
      <c r="J171" s="75"/>
      <c r="K171" s="78"/>
      <c r="L171" s="78"/>
      <c r="M171" s="81"/>
    </row>
    <row r="172" spans="1:13" s="3" customFormat="1" ht="16.5">
      <c r="A172" s="75"/>
      <c r="B172" s="91"/>
      <c r="C172" s="75"/>
      <c r="D172" s="75"/>
      <c r="E172" s="76"/>
      <c r="F172" s="76"/>
      <c r="G172" s="77"/>
      <c r="H172" s="81"/>
      <c r="I172" s="87"/>
      <c r="J172" s="75"/>
      <c r="K172" s="78"/>
      <c r="L172" s="78"/>
      <c r="M172" s="81"/>
    </row>
    <row r="173" spans="1:13" s="3" customFormat="1" ht="16.5">
      <c r="A173" s="75"/>
      <c r="B173" s="75"/>
      <c r="C173" s="75"/>
      <c r="D173" s="75"/>
      <c r="E173" s="76"/>
      <c r="F173" s="76"/>
      <c r="G173" s="77"/>
      <c r="I173" s="87"/>
      <c r="J173" s="75"/>
      <c r="K173" s="78"/>
      <c r="L173" s="78"/>
      <c r="M173" s="81"/>
    </row>
    <row r="174" spans="1:13" s="3" customFormat="1" ht="16.5">
      <c r="A174" s="75"/>
      <c r="B174" s="75"/>
      <c r="C174" s="75"/>
      <c r="D174" s="75"/>
      <c r="E174" s="90"/>
      <c r="F174" s="76"/>
      <c r="G174" s="77"/>
      <c r="I174" s="87"/>
      <c r="J174" s="75"/>
      <c r="K174" s="78"/>
      <c r="L174" s="78"/>
      <c r="M174" s="81"/>
    </row>
    <row r="175" spans="5:13" s="75" customFormat="1" ht="15.75">
      <c r="E175" s="76"/>
      <c r="F175" s="76"/>
      <c r="G175" s="77"/>
      <c r="H175" s="78"/>
      <c r="I175" s="78"/>
      <c r="J175" s="78"/>
      <c r="K175" s="78"/>
      <c r="L175" s="78"/>
      <c r="M175" s="78"/>
    </row>
    <row r="176" spans="2:13" s="75" customFormat="1" ht="15.75">
      <c r="B176" s="86"/>
      <c r="C176" s="80"/>
      <c r="E176" s="76"/>
      <c r="F176" s="76"/>
      <c r="G176" s="77"/>
      <c r="I176" s="78"/>
      <c r="K176" s="78"/>
      <c r="M176" s="81"/>
    </row>
    <row r="177" spans="5:13" s="75" customFormat="1" ht="15.75">
      <c r="E177" s="76"/>
      <c r="F177" s="76"/>
      <c r="G177" s="77"/>
      <c r="H177" s="78"/>
      <c r="I177" s="78"/>
      <c r="J177" s="78"/>
      <c r="K177" s="78"/>
      <c r="L177" s="78"/>
      <c r="M177" s="78"/>
    </row>
    <row r="178" spans="2:13" s="75" customFormat="1" ht="15.75">
      <c r="B178" s="86"/>
      <c r="C178" s="80"/>
      <c r="E178" s="76"/>
      <c r="F178" s="76"/>
      <c r="G178" s="77"/>
      <c r="I178" s="78"/>
      <c r="K178" s="78"/>
      <c r="M178" s="81"/>
    </row>
    <row r="179" spans="5:13" s="75" customFormat="1" ht="15.75">
      <c r="E179" s="76"/>
      <c r="F179" s="76"/>
      <c r="G179" s="77"/>
      <c r="H179" s="78"/>
      <c r="I179" s="78"/>
      <c r="J179" s="78"/>
      <c r="K179" s="78"/>
      <c r="L179" s="78"/>
      <c r="M179" s="78"/>
    </row>
    <row r="180" spans="2:13" s="75" customFormat="1" ht="15.75">
      <c r="B180" s="86"/>
      <c r="C180" s="80"/>
      <c r="E180" s="76"/>
      <c r="F180" s="76"/>
      <c r="G180" s="77"/>
      <c r="I180" s="78"/>
      <c r="K180" s="78"/>
      <c r="M180" s="81"/>
    </row>
    <row r="181" spans="1:13" s="3" customFormat="1" ht="16.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</row>
    <row r="182" spans="3:13" s="75" customFormat="1" ht="15.75">
      <c r="C182" s="80"/>
      <c r="E182" s="76"/>
      <c r="F182" s="76"/>
      <c r="G182" s="77"/>
      <c r="I182" s="78"/>
      <c r="K182" s="78"/>
      <c r="M182" s="81"/>
    </row>
    <row r="183" spans="5:13" s="75" customFormat="1" ht="15.75">
      <c r="E183" s="76"/>
      <c r="F183" s="76"/>
      <c r="G183" s="77"/>
      <c r="H183" s="78"/>
      <c r="I183" s="78"/>
      <c r="J183" s="78"/>
      <c r="K183" s="78"/>
      <c r="L183" s="78"/>
      <c r="M183" s="78"/>
    </row>
    <row r="184" spans="3:13" s="75" customFormat="1" ht="15.75">
      <c r="C184" s="80"/>
      <c r="E184" s="76"/>
      <c r="F184" s="76"/>
      <c r="G184" s="77"/>
      <c r="I184" s="78"/>
      <c r="K184" s="78"/>
      <c r="M184" s="81"/>
    </row>
    <row r="185" spans="5:13" s="75" customFormat="1" ht="15.75">
      <c r="E185" s="76"/>
      <c r="F185" s="76"/>
      <c r="G185" s="77"/>
      <c r="H185" s="78"/>
      <c r="I185" s="78"/>
      <c r="J185" s="78"/>
      <c r="K185" s="78"/>
      <c r="L185" s="78"/>
      <c r="M185" s="78"/>
    </row>
    <row r="186" spans="3:13" s="75" customFormat="1" ht="15.75">
      <c r="C186" s="80"/>
      <c r="E186" s="76"/>
      <c r="F186" s="76"/>
      <c r="G186" s="77"/>
      <c r="I186" s="78"/>
      <c r="K186" s="78"/>
      <c r="M186" s="81"/>
    </row>
    <row r="187" spans="5:13" s="75" customFormat="1" ht="15.75">
      <c r="E187" s="76"/>
      <c r="F187" s="76"/>
      <c r="G187" s="77"/>
      <c r="H187" s="78"/>
      <c r="I187" s="78"/>
      <c r="J187" s="78"/>
      <c r="K187" s="78"/>
      <c r="L187" s="78"/>
      <c r="M187" s="78"/>
    </row>
    <row r="188" spans="2:13" s="75" customFormat="1" ht="15.75">
      <c r="B188" s="86"/>
      <c r="C188" s="80"/>
      <c r="E188" s="76"/>
      <c r="F188" s="76"/>
      <c r="G188" s="77"/>
      <c r="I188" s="78"/>
      <c r="K188" s="78"/>
      <c r="M188" s="81"/>
    </row>
    <row r="189" spans="5:13" s="75" customFormat="1" ht="15.75">
      <c r="E189" s="76"/>
      <c r="F189" s="76"/>
      <c r="G189" s="77"/>
      <c r="H189" s="78"/>
      <c r="I189" s="78"/>
      <c r="J189" s="78"/>
      <c r="K189" s="78"/>
      <c r="L189" s="78"/>
      <c r="M189" s="78"/>
    </row>
    <row r="190" spans="3:13" s="75" customFormat="1" ht="15.75">
      <c r="C190" s="80"/>
      <c r="E190" s="76"/>
      <c r="F190" s="76"/>
      <c r="G190" s="77"/>
      <c r="I190" s="78"/>
      <c r="K190" s="78"/>
      <c r="M190" s="81"/>
    </row>
    <row r="191" spans="5:13" s="75" customFormat="1" ht="15.75">
      <c r="E191" s="76"/>
      <c r="F191" s="76"/>
      <c r="G191" s="77"/>
      <c r="H191" s="78"/>
      <c r="I191" s="78"/>
      <c r="J191" s="78"/>
      <c r="K191" s="78"/>
      <c r="L191" s="78"/>
      <c r="M191" s="78"/>
    </row>
    <row r="192" spans="3:13" s="75" customFormat="1" ht="15.75">
      <c r="C192" s="80"/>
      <c r="E192" s="76"/>
      <c r="F192" s="76"/>
      <c r="G192" s="77"/>
      <c r="I192" s="78"/>
      <c r="K192" s="78"/>
      <c r="M192" s="81"/>
    </row>
    <row r="193" spans="5:13" s="75" customFormat="1" ht="15.75">
      <c r="E193" s="76"/>
      <c r="F193" s="76"/>
      <c r="G193" s="77"/>
      <c r="H193" s="78"/>
      <c r="I193" s="78"/>
      <c r="J193" s="78"/>
      <c r="K193" s="78"/>
      <c r="L193" s="78"/>
      <c r="M193" s="78"/>
    </row>
    <row r="194" spans="3:13" s="75" customFormat="1" ht="15.75">
      <c r="C194" s="80"/>
      <c r="E194" s="76"/>
      <c r="F194" s="76"/>
      <c r="G194" s="77"/>
      <c r="I194" s="78"/>
      <c r="K194" s="78"/>
      <c r="M194" s="81"/>
    </row>
    <row r="195" spans="5:13" s="75" customFormat="1" ht="15.75">
      <c r="E195" s="76"/>
      <c r="F195" s="76"/>
      <c r="G195" s="77"/>
      <c r="H195" s="78"/>
      <c r="I195" s="78"/>
      <c r="J195" s="78"/>
      <c r="K195" s="78"/>
      <c r="L195" s="78"/>
      <c r="M195" s="78"/>
    </row>
    <row r="196" spans="3:13" s="75" customFormat="1" ht="15.75">
      <c r="C196" s="80"/>
      <c r="E196" s="76"/>
      <c r="F196" s="76"/>
      <c r="G196" s="77"/>
      <c r="I196" s="78"/>
      <c r="K196" s="78"/>
      <c r="M196" s="81"/>
    </row>
    <row r="197" spans="5:13" s="75" customFormat="1" ht="15.75">
      <c r="E197" s="76"/>
      <c r="F197" s="76"/>
      <c r="G197" s="77"/>
      <c r="H197" s="78"/>
      <c r="I197" s="78"/>
      <c r="J197" s="78"/>
      <c r="K197" s="78"/>
      <c r="L197" s="78"/>
      <c r="M197" s="78"/>
    </row>
    <row r="198" spans="1:13" s="3" customFormat="1" ht="16.5">
      <c r="A198" s="75"/>
      <c r="B198" s="75"/>
      <c r="C198" s="80"/>
      <c r="D198" s="75"/>
      <c r="E198" s="75"/>
      <c r="F198" s="75"/>
      <c r="G198" s="77"/>
      <c r="H198" s="75"/>
      <c r="I198" s="78"/>
      <c r="J198" s="78"/>
      <c r="K198" s="78"/>
      <c r="L198" s="78"/>
      <c r="M198" s="78"/>
    </row>
    <row r="199" spans="1:13" s="3" customFormat="1" ht="16.5">
      <c r="A199" s="75"/>
      <c r="B199" s="75"/>
      <c r="C199" s="75"/>
      <c r="D199" s="75"/>
      <c r="E199" s="76"/>
      <c r="F199" s="76"/>
      <c r="G199" s="77"/>
      <c r="H199" s="75"/>
      <c r="I199" s="78"/>
      <c r="J199" s="78"/>
      <c r="K199" s="78"/>
      <c r="L199" s="78"/>
      <c r="M199" s="81"/>
    </row>
    <row r="200" spans="1:13" s="3" customFormat="1" ht="16.5">
      <c r="A200" s="75"/>
      <c r="B200" s="75"/>
      <c r="C200" s="75"/>
      <c r="D200" s="75"/>
      <c r="E200" s="76"/>
      <c r="F200" s="76"/>
      <c r="G200" s="77"/>
      <c r="H200" s="81"/>
      <c r="I200" s="77"/>
      <c r="J200" s="75"/>
      <c r="K200" s="77"/>
      <c r="L200" s="75"/>
      <c r="M200" s="77"/>
    </row>
    <row r="201" spans="1:13" s="3" customFormat="1" ht="16.5">
      <c r="A201" s="75"/>
      <c r="B201" s="75"/>
      <c r="C201" s="75"/>
      <c r="D201" s="75"/>
      <c r="E201" s="77"/>
      <c r="F201" s="76"/>
      <c r="G201" s="77"/>
      <c r="H201" s="81"/>
      <c r="I201" s="87"/>
      <c r="J201" s="75"/>
      <c r="K201" s="78"/>
      <c r="L201" s="78"/>
      <c r="M201" s="81"/>
    </row>
    <row r="202" spans="1:13" s="3" customFormat="1" ht="16.5">
      <c r="A202" s="75"/>
      <c r="B202" s="75"/>
      <c r="C202" s="75"/>
      <c r="D202" s="75"/>
      <c r="E202" s="76"/>
      <c r="F202" s="76"/>
      <c r="G202" s="77"/>
      <c r="I202" s="87"/>
      <c r="J202" s="75"/>
      <c r="K202" s="78"/>
      <c r="L202" s="78"/>
      <c r="M202" s="81"/>
    </row>
    <row r="203" spans="1:13" s="3" customFormat="1" ht="16.5">
      <c r="A203" s="75"/>
      <c r="B203" s="75"/>
      <c r="C203" s="75"/>
      <c r="D203" s="75"/>
      <c r="E203" s="76"/>
      <c r="F203" s="76"/>
      <c r="G203" s="77"/>
      <c r="H203" s="81"/>
      <c r="I203" s="87"/>
      <c r="J203" s="75"/>
      <c r="K203" s="78"/>
      <c r="L203" s="78"/>
      <c r="M203" s="81"/>
    </row>
    <row r="204" spans="5:13" s="75" customFormat="1" ht="15.75">
      <c r="E204" s="76"/>
      <c r="F204" s="76"/>
      <c r="G204" s="77"/>
      <c r="H204" s="78"/>
      <c r="I204" s="78"/>
      <c r="J204" s="78"/>
      <c r="K204" s="78"/>
      <c r="L204" s="78"/>
      <c r="M204" s="78"/>
    </row>
    <row r="205" spans="1:13" s="3" customFormat="1" ht="16.5">
      <c r="A205" s="75"/>
      <c r="B205" s="75"/>
      <c r="C205" s="80"/>
      <c r="D205" s="75"/>
      <c r="E205" s="75"/>
      <c r="F205" s="75"/>
      <c r="G205" s="77"/>
      <c r="H205" s="75"/>
      <c r="I205" s="78"/>
      <c r="J205" s="78"/>
      <c r="K205" s="78"/>
      <c r="L205" s="78"/>
      <c r="M205" s="78"/>
    </row>
    <row r="206" spans="1:13" s="3" customFormat="1" ht="16.5">
      <c r="A206" s="75"/>
      <c r="B206" s="75"/>
      <c r="C206" s="75"/>
      <c r="D206" s="75"/>
      <c r="E206" s="76"/>
      <c r="F206" s="76"/>
      <c r="G206" s="77"/>
      <c r="H206" s="75"/>
      <c r="I206" s="78"/>
      <c r="J206" s="78"/>
      <c r="K206" s="78"/>
      <c r="L206" s="78"/>
      <c r="M206" s="81"/>
    </row>
    <row r="207" spans="1:13" s="3" customFormat="1" ht="16.5">
      <c r="A207" s="75"/>
      <c r="B207" s="75"/>
      <c r="C207" s="75"/>
      <c r="D207" s="75"/>
      <c r="E207" s="90"/>
      <c r="F207" s="76"/>
      <c r="G207" s="77"/>
      <c r="H207" s="81"/>
      <c r="I207" s="77"/>
      <c r="J207" s="75"/>
      <c r="K207" s="77"/>
      <c r="L207" s="75"/>
      <c r="M207" s="77"/>
    </row>
    <row r="208" spans="1:13" s="3" customFormat="1" ht="16.5">
      <c r="A208" s="75"/>
      <c r="B208" s="91"/>
      <c r="C208" s="75"/>
      <c r="D208" s="75"/>
      <c r="E208" s="77"/>
      <c r="F208" s="76"/>
      <c r="G208" s="77"/>
      <c r="H208" s="81"/>
      <c r="I208" s="87"/>
      <c r="J208" s="75"/>
      <c r="K208" s="78"/>
      <c r="L208" s="78"/>
      <c r="M208" s="81"/>
    </row>
    <row r="209" spans="1:13" s="3" customFormat="1" ht="16.5">
      <c r="A209" s="75"/>
      <c r="B209" s="75"/>
      <c r="C209" s="75"/>
      <c r="D209" s="75"/>
      <c r="E209" s="90"/>
      <c r="F209" s="76"/>
      <c r="G209" s="77"/>
      <c r="H209" s="81"/>
      <c r="I209" s="87"/>
      <c r="J209" s="75"/>
      <c r="K209" s="78"/>
      <c r="L209" s="78"/>
      <c r="M209" s="81"/>
    </row>
    <row r="210" spans="5:13" s="75" customFormat="1" ht="15.75">
      <c r="E210" s="76"/>
      <c r="F210" s="76"/>
      <c r="G210" s="77"/>
      <c r="H210" s="78"/>
      <c r="I210" s="78"/>
      <c r="J210" s="78"/>
      <c r="K210" s="78"/>
      <c r="L210" s="78"/>
      <c r="M210" s="78"/>
    </row>
    <row r="211" spans="1:13" s="3" customFormat="1" ht="16.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</row>
    <row r="212" spans="1:13" s="3" customFormat="1" ht="16.5">
      <c r="A212" s="75"/>
      <c r="B212" s="75"/>
      <c r="C212" s="80"/>
      <c r="D212" s="75"/>
      <c r="E212" s="75"/>
      <c r="F212" s="75"/>
      <c r="G212" s="77"/>
      <c r="H212" s="75"/>
      <c r="I212" s="78"/>
      <c r="J212" s="78"/>
      <c r="K212" s="78"/>
      <c r="L212" s="78"/>
      <c r="M212" s="78"/>
    </row>
    <row r="213" spans="1:13" s="3" customFormat="1" ht="16.5">
      <c r="A213" s="75"/>
      <c r="B213" s="75"/>
      <c r="C213" s="75"/>
      <c r="D213" s="75"/>
      <c r="E213" s="76"/>
      <c r="F213" s="76"/>
      <c r="G213" s="77"/>
      <c r="H213" s="75"/>
      <c r="I213" s="78"/>
      <c r="J213" s="78"/>
      <c r="K213" s="78"/>
      <c r="L213" s="78"/>
      <c r="M213" s="81"/>
    </row>
    <row r="214" spans="1:13" s="3" customFormat="1" ht="16.5">
      <c r="A214" s="75"/>
      <c r="B214" s="75"/>
      <c r="C214" s="75"/>
      <c r="D214" s="75"/>
      <c r="E214" s="90"/>
      <c r="F214" s="76"/>
      <c r="G214" s="77"/>
      <c r="H214" s="81"/>
      <c r="I214" s="77"/>
      <c r="J214" s="75"/>
      <c r="K214" s="77"/>
      <c r="L214" s="75"/>
      <c r="M214" s="77"/>
    </row>
    <row r="215" spans="1:13" s="3" customFormat="1" ht="16.5">
      <c r="A215" s="75"/>
      <c r="B215" s="91"/>
      <c r="C215" s="75"/>
      <c r="D215" s="75"/>
      <c r="E215" s="77"/>
      <c r="F215" s="76"/>
      <c r="G215" s="77"/>
      <c r="H215" s="81"/>
      <c r="I215" s="87"/>
      <c r="J215" s="75"/>
      <c r="K215" s="78"/>
      <c r="L215" s="78"/>
      <c r="M215" s="81"/>
    </row>
    <row r="216" spans="1:13" s="3" customFormat="1" ht="16.5">
      <c r="A216" s="75"/>
      <c r="B216" s="75"/>
      <c r="C216" s="75"/>
      <c r="D216" s="75"/>
      <c r="E216" s="90"/>
      <c r="F216" s="76"/>
      <c r="G216" s="77"/>
      <c r="H216" s="81"/>
      <c r="I216" s="87"/>
      <c r="J216" s="75"/>
      <c r="K216" s="78"/>
      <c r="L216" s="78"/>
      <c r="M216" s="81"/>
    </row>
    <row r="217" spans="5:13" s="75" customFormat="1" ht="15.75">
      <c r="E217" s="76"/>
      <c r="F217" s="76"/>
      <c r="G217" s="77"/>
      <c r="H217" s="78"/>
      <c r="I217" s="78"/>
      <c r="J217" s="78"/>
      <c r="K217" s="78"/>
      <c r="L217" s="78"/>
      <c r="M217" s="78"/>
    </row>
    <row r="218" spans="1:13" s="3" customFormat="1" ht="16.5">
      <c r="A218" s="75"/>
      <c r="B218" s="75"/>
      <c r="C218" s="80"/>
      <c r="D218" s="75"/>
      <c r="E218" s="75"/>
      <c r="F218" s="75"/>
      <c r="G218" s="77"/>
      <c r="H218" s="75"/>
      <c r="I218" s="78"/>
      <c r="J218" s="78"/>
      <c r="K218" s="78"/>
      <c r="L218" s="78"/>
      <c r="M218" s="78"/>
    </row>
    <row r="219" spans="1:13" s="3" customFormat="1" ht="16.5">
      <c r="A219" s="75"/>
      <c r="B219" s="75"/>
      <c r="C219" s="75"/>
      <c r="D219" s="75"/>
      <c r="E219" s="76"/>
      <c r="F219" s="76"/>
      <c r="G219" s="77"/>
      <c r="H219" s="75"/>
      <c r="I219" s="78"/>
      <c r="J219" s="78"/>
      <c r="K219" s="78"/>
      <c r="L219" s="78"/>
      <c r="M219" s="81"/>
    </row>
    <row r="220" spans="1:13" s="3" customFormat="1" ht="16.5">
      <c r="A220" s="75"/>
      <c r="B220" s="75"/>
      <c r="C220" s="75"/>
      <c r="D220" s="75"/>
      <c r="E220" s="90"/>
      <c r="F220" s="76"/>
      <c r="G220" s="77"/>
      <c r="H220" s="81"/>
      <c r="I220" s="77"/>
      <c r="J220" s="75"/>
      <c r="K220" s="77"/>
      <c r="L220" s="75"/>
      <c r="M220" s="77"/>
    </row>
    <row r="221" spans="1:13" s="3" customFormat="1" ht="16.5">
      <c r="A221" s="75"/>
      <c r="B221" s="91"/>
      <c r="C221" s="75"/>
      <c r="D221" s="75"/>
      <c r="E221" s="77"/>
      <c r="F221" s="76"/>
      <c r="G221" s="77"/>
      <c r="H221" s="81"/>
      <c r="I221" s="87"/>
      <c r="J221" s="75"/>
      <c r="K221" s="78"/>
      <c r="L221" s="78"/>
      <c r="M221" s="81"/>
    </row>
    <row r="222" spans="1:13" s="3" customFormat="1" ht="16.5">
      <c r="A222" s="75"/>
      <c r="B222" s="75"/>
      <c r="C222" s="75"/>
      <c r="D222" s="75"/>
      <c r="E222" s="90"/>
      <c r="F222" s="76"/>
      <c r="G222" s="77"/>
      <c r="H222" s="81"/>
      <c r="I222" s="87"/>
      <c r="J222" s="75"/>
      <c r="K222" s="78"/>
      <c r="L222" s="78"/>
      <c r="M222" s="81"/>
    </row>
    <row r="223" spans="5:13" s="75" customFormat="1" ht="15.75">
      <c r="E223" s="76"/>
      <c r="F223" s="76"/>
      <c r="G223" s="77"/>
      <c r="H223" s="78"/>
      <c r="I223" s="78"/>
      <c r="J223" s="78"/>
      <c r="K223" s="78"/>
      <c r="L223" s="78"/>
      <c r="M223" s="78"/>
    </row>
    <row r="224" spans="1:13" s="3" customFormat="1" ht="16.5">
      <c r="A224" s="75"/>
      <c r="B224" s="75"/>
      <c r="C224" s="80"/>
      <c r="D224" s="75"/>
      <c r="E224" s="75"/>
      <c r="F224" s="75"/>
      <c r="G224" s="77"/>
      <c r="H224" s="75"/>
      <c r="I224" s="78"/>
      <c r="J224" s="78"/>
      <c r="K224" s="78"/>
      <c r="L224" s="78"/>
      <c r="M224" s="78"/>
    </row>
    <row r="225" spans="1:13" s="3" customFormat="1" ht="16.5">
      <c r="A225" s="75"/>
      <c r="B225" s="75"/>
      <c r="C225" s="75"/>
      <c r="D225" s="75"/>
      <c r="E225" s="76"/>
      <c r="F225" s="76"/>
      <c r="G225" s="77"/>
      <c r="H225" s="75"/>
      <c r="I225" s="78"/>
      <c r="J225" s="78"/>
      <c r="K225" s="78"/>
      <c r="L225" s="78"/>
      <c r="M225" s="81"/>
    </row>
    <row r="226" spans="1:13" s="3" customFormat="1" ht="16.5">
      <c r="A226" s="75"/>
      <c r="B226" s="75"/>
      <c r="C226" s="75"/>
      <c r="D226" s="75"/>
      <c r="E226" s="90"/>
      <c r="F226" s="76"/>
      <c r="G226" s="77"/>
      <c r="H226" s="81"/>
      <c r="I226" s="77"/>
      <c r="J226" s="75"/>
      <c r="K226" s="77"/>
      <c r="L226" s="75"/>
      <c r="M226" s="77"/>
    </row>
    <row r="227" spans="1:13" s="3" customFormat="1" ht="16.5">
      <c r="A227" s="75"/>
      <c r="B227" s="91"/>
      <c r="C227" s="75"/>
      <c r="D227" s="75"/>
      <c r="E227" s="77"/>
      <c r="F227" s="76"/>
      <c r="G227" s="77"/>
      <c r="H227" s="81"/>
      <c r="I227" s="87"/>
      <c r="J227" s="75"/>
      <c r="K227" s="78"/>
      <c r="L227" s="78"/>
      <c r="M227" s="81"/>
    </row>
    <row r="228" spans="1:13" s="3" customFormat="1" ht="16.5">
      <c r="A228" s="75"/>
      <c r="B228" s="75"/>
      <c r="C228" s="75"/>
      <c r="D228" s="75"/>
      <c r="E228" s="90"/>
      <c r="F228" s="76"/>
      <c r="G228" s="77"/>
      <c r="H228" s="81"/>
      <c r="I228" s="87"/>
      <c r="J228" s="75"/>
      <c r="K228" s="78"/>
      <c r="L228" s="78"/>
      <c r="M228" s="81"/>
    </row>
    <row r="229" spans="5:13" s="75" customFormat="1" ht="15.75">
      <c r="E229" s="76"/>
      <c r="F229" s="76"/>
      <c r="G229" s="77"/>
      <c r="H229" s="78"/>
      <c r="I229" s="78"/>
      <c r="J229" s="78"/>
      <c r="K229" s="78"/>
      <c r="L229" s="78"/>
      <c r="M229" s="78"/>
    </row>
    <row r="230" spans="1:13" s="3" customFormat="1" ht="16.5">
      <c r="A230" s="75"/>
      <c r="B230" s="75"/>
      <c r="C230" s="80"/>
      <c r="D230" s="75"/>
      <c r="E230" s="75"/>
      <c r="F230" s="75"/>
      <c r="G230" s="77"/>
      <c r="H230" s="75"/>
      <c r="I230" s="78"/>
      <c r="J230" s="78"/>
      <c r="K230" s="78"/>
      <c r="L230" s="78"/>
      <c r="M230" s="78"/>
    </row>
    <row r="231" spans="1:13" s="3" customFormat="1" ht="16.5">
      <c r="A231" s="75"/>
      <c r="B231" s="75"/>
      <c r="C231" s="75"/>
      <c r="D231" s="75"/>
      <c r="E231" s="76"/>
      <c r="F231" s="76"/>
      <c r="G231" s="77"/>
      <c r="H231" s="75"/>
      <c r="I231" s="78"/>
      <c r="J231" s="78"/>
      <c r="K231" s="78"/>
      <c r="L231" s="78"/>
      <c r="M231" s="81"/>
    </row>
    <row r="232" spans="1:13" s="3" customFormat="1" ht="16.5">
      <c r="A232" s="75"/>
      <c r="B232" s="75"/>
      <c r="C232" s="75"/>
      <c r="D232" s="75"/>
      <c r="E232" s="90"/>
      <c r="F232" s="76"/>
      <c r="G232" s="77"/>
      <c r="H232" s="81"/>
      <c r="I232" s="77"/>
      <c r="J232" s="75"/>
      <c r="K232" s="77"/>
      <c r="L232" s="75"/>
      <c r="M232" s="77"/>
    </row>
    <row r="233" spans="1:13" s="3" customFormat="1" ht="16.5">
      <c r="A233" s="75"/>
      <c r="B233" s="91"/>
      <c r="C233" s="75"/>
      <c r="D233" s="75"/>
      <c r="E233" s="77"/>
      <c r="F233" s="76"/>
      <c r="G233" s="77"/>
      <c r="H233" s="81"/>
      <c r="I233" s="87"/>
      <c r="J233" s="75"/>
      <c r="K233" s="78"/>
      <c r="L233" s="78"/>
      <c r="M233" s="81"/>
    </row>
    <row r="234" spans="1:13" s="3" customFormat="1" ht="16.5">
      <c r="A234" s="75"/>
      <c r="B234" s="75"/>
      <c r="C234" s="75"/>
      <c r="D234" s="75"/>
      <c r="E234" s="90"/>
      <c r="F234" s="76"/>
      <c r="G234" s="77"/>
      <c r="H234" s="81"/>
      <c r="I234" s="87"/>
      <c r="J234" s="75"/>
      <c r="K234" s="78"/>
      <c r="L234" s="78"/>
      <c r="M234" s="81"/>
    </row>
    <row r="235" spans="5:13" s="75" customFormat="1" ht="15.75">
      <c r="E235" s="76"/>
      <c r="F235" s="76"/>
      <c r="G235" s="77"/>
      <c r="H235" s="78"/>
      <c r="I235" s="78"/>
      <c r="J235" s="78"/>
      <c r="K235" s="78"/>
      <c r="L235" s="78"/>
      <c r="M235" s="78"/>
    </row>
    <row r="236" spans="1:13" s="3" customFormat="1" ht="16.5">
      <c r="A236" s="75"/>
      <c r="B236" s="75"/>
      <c r="C236" s="80"/>
      <c r="D236" s="75"/>
      <c r="E236" s="75"/>
      <c r="F236" s="75"/>
      <c r="G236" s="77"/>
      <c r="H236" s="75"/>
      <c r="I236" s="78"/>
      <c r="J236" s="78"/>
      <c r="K236" s="78"/>
      <c r="L236" s="78"/>
      <c r="M236" s="78"/>
    </row>
    <row r="237" spans="1:13" s="3" customFormat="1" ht="16.5">
      <c r="A237" s="75"/>
      <c r="B237" s="75"/>
      <c r="C237" s="75"/>
      <c r="D237" s="75"/>
      <c r="E237" s="76"/>
      <c r="F237" s="76"/>
      <c r="G237" s="77"/>
      <c r="H237" s="75"/>
      <c r="I237" s="78"/>
      <c r="J237" s="78"/>
      <c r="K237" s="78"/>
      <c r="L237" s="78"/>
      <c r="M237" s="81"/>
    </row>
    <row r="238" spans="1:13" s="3" customFormat="1" ht="16.5">
      <c r="A238" s="75"/>
      <c r="B238" s="75"/>
      <c r="C238" s="75"/>
      <c r="D238" s="75"/>
      <c r="E238" s="90"/>
      <c r="F238" s="76"/>
      <c r="G238" s="77"/>
      <c r="H238" s="81"/>
      <c r="I238" s="77"/>
      <c r="J238" s="75"/>
      <c r="K238" s="77"/>
      <c r="L238" s="75"/>
      <c r="M238" s="77"/>
    </row>
    <row r="239" spans="1:13" s="3" customFormat="1" ht="16.5">
      <c r="A239" s="75"/>
      <c r="B239" s="91"/>
      <c r="C239" s="75"/>
      <c r="D239" s="75"/>
      <c r="E239" s="77"/>
      <c r="F239" s="76"/>
      <c r="G239" s="77"/>
      <c r="H239" s="81"/>
      <c r="I239" s="87"/>
      <c r="J239" s="75"/>
      <c r="K239" s="78"/>
      <c r="L239" s="78"/>
      <c r="M239" s="81"/>
    </row>
    <row r="240" spans="1:13" s="3" customFormat="1" ht="16.5">
      <c r="A240" s="75"/>
      <c r="B240" s="75"/>
      <c r="C240" s="75"/>
      <c r="D240" s="75"/>
      <c r="E240" s="90"/>
      <c r="F240" s="76"/>
      <c r="G240" s="77"/>
      <c r="H240" s="81"/>
      <c r="I240" s="87"/>
      <c r="J240" s="75"/>
      <c r="K240" s="78"/>
      <c r="L240" s="78"/>
      <c r="M240" s="81"/>
    </row>
    <row r="241" spans="5:13" s="75" customFormat="1" ht="15.75">
      <c r="E241" s="76"/>
      <c r="F241" s="76"/>
      <c r="G241" s="77"/>
      <c r="H241" s="78"/>
      <c r="I241" s="78"/>
      <c r="J241" s="78"/>
      <c r="K241" s="78"/>
      <c r="L241" s="78"/>
      <c r="M241" s="78"/>
    </row>
    <row r="242" spans="7:13" s="75" customFormat="1" ht="15.75">
      <c r="G242" s="77"/>
      <c r="I242" s="78"/>
      <c r="J242" s="78"/>
      <c r="K242" s="78"/>
      <c r="L242" s="78"/>
      <c r="M242" s="78"/>
    </row>
    <row r="243" spans="5:13" s="75" customFormat="1" ht="15.75">
      <c r="E243" s="76"/>
      <c r="F243" s="76"/>
      <c r="G243" s="77"/>
      <c r="I243" s="78"/>
      <c r="J243" s="78"/>
      <c r="K243" s="78"/>
      <c r="L243" s="78"/>
      <c r="M243" s="81"/>
    </row>
    <row r="244" spans="5:13" s="75" customFormat="1" ht="15.75">
      <c r="E244" s="90"/>
      <c r="F244" s="76"/>
      <c r="G244" s="77"/>
      <c r="H244" s="81"/>
      <c r="I244" s="77"/>
      <c r="K244" s="77"/>
      <c r="M244" s="77"/>
    </row>
    <row r="245" spans="1:13" s="3" customFormat="1" ht="16.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5:13" s="75" customFormat="1" ht="16.5">
      <c r="E246" s="77"/>
      <c r="F246" s="76"/>
      <c r="G246" s="77"/>
      <c r="H246" s="81"/>
      <c r="I246" s="87"/>
      <c r="K246" s="78"/>
      <c r="L246" s="78"/>
      <c r="M246" s="81"/>
    </row>
    <row r="247" spans="5:13" s="75" customFormat="1" ht="16.5">
      <c r="E247" s="76"/>
      <c r="F247" s="76"/>
      <c r="G247" s="77"/>
      <c r="H247" s="81"/>
      <c r="I247" s="87"/>
      <c r="K247" s="78"/>
      <c r="L247" s="78"/>
      <c r="M247" s="81"/>
    </row>
    <row r="248" spans="5:13" s="75" customFormat="1" ht="16.5">
      <c r="E248" s="90"/>
      <c r="F248" s="76"/>
      <c r="G248" s="77"/>
      <c r="H248" s="81"/>
      <c r="I248" s="87"/>
      <c r="K248" s="78"/>
      <c r="L248" s="78"/>
      <c r="M248" s="81"/>
    </row>
    <row r="249" spans="5:13" s="75" customFormat="1" ht="15.75">
      <c r="E249" s="76"/>
      <c r="F249" s="76"/>
      <c r="G249" s="77"/>
      <c r="H249" s="78"/>
      <c r="I249" s="78"/>
      <c r="J249" s="78"/>
      <c r="K249" s="78"/>
      <c r="L249" s="78"/>
      <c r="M249" s="78"/>
    </row>
    <row r="250" spans="1:13" s="3" customFormat="1" ht="16.5">
      <c r="A250" s="75"/>
      <c r="B250" s="75"/>
      <c r="C250" s="80"/>
      <c r="D250" s="75"/>
      <c r="E250" s="75"/>
      <c r="F250" s="75"/>
      <c r="G250" s="77"/>
      <c r="H250" s="75"/>
      <c r="I250" s="78"/>
      <c r="J250" s="78"/>
      <c r="K250" s="78"/>
      <c r="L250" s="78"/>
      <c r="M250" s="78"/>
    </row>
    <row r="251" spans="5:13" s="75" customFormat="1" ht="15.75">
      <c r="E251" s="76"/>
      <c r="F251" s="76"/>
      <c r="G251" s="77"/>
      <c r="I251" s="78"/>
      <c r="J251" s="78"/>
      <c r="K251" s="78"/>
      <c r="L251" s="78"/>
      <c r="M251" s="81"/>
    </row>
    <row r="252" spans="1:13" s="3" customFormat="1" ht="16.5">
      <c r="A252" s="75"/>
      <c r="B252" s="75"/>
      <c r="C252" s="75"/>
      <c r="D252" s="75"/>
      <c r="E252" s="90"/>
      <c r="F252" s="76"/>
      <c r="G252" s="77"/>
      <c r="H252" s="81"/>
      <c r="I252" s="77"/>
      <c r="J252" s="75"/>
      <c r="K252" s="77"/>
      <c r="L252" s="75"/>
      <c r="M252" s="77"/>
    </row>
    <row r="253" spans="1:13" s="3" customFormat="1" ht="16.5">
      <c r="A253" s="75"/>
      <c r="B253" s="91"/>
      <c r="C253" s="75"/>
      <c r="D253" s="75"/>
      <c r="E253" s="77"/>
      <c r="F253" s="76"/>
      <c r="G253" s="77"/>
      <c r="H253" s="81"/>
      <c r="I253" s="87"/>
      <c r="J253" s="75"/>
      <c r="K253" s="78"/>
      <c r="L253" s="78"/>
      <c r="M253" s="81"/>
    </row>
    <row r="254" spans="1:13" s="3" customFormat="1" ht="16.5">
      <c r="A254" s="75"/>
      <c r="B254" s="75"/>
      <c r="C254" s="75"/>
      <c r="D254" s="75"/>
      <c r="E254" s="90"/>
      <c r="F254" s="76"/>
      <c r="G254" s="77"/>
      <c r="H254" s="81"/>
      <c r="I254" s="87"/>
      <c r="J254" s="75"/>
      <c r="K254" s="78"/>
      <c r="L254" s="78"/>
      <c r="M254" s="81"/>
    </row>
    <row r="255" spans="5:13" s="75" customFormat="1" ht="15.75">
      <c r="E255" s="76"/>
      <c r="F255" s="76"/>
      <c r="G255" s="77"/>
      <c r="H255" s="78"/>
      <c r="I255" s="78"/>
      <c r="J255" s="78"/>
      <c r="K255" s="78"/>
      <c r="L255" s="78"/>
      <c r="M255" s="78"/>
    </row>
    <row r="256" spans="5:13" s="75" customFormat="1" ht="15.75">
      <c r="E256" s="76"/>
      <c r="F256" s="76"/>
      <c r="G256" s="77"/>
      <c r="I256" s="78"/>
      <c r="J256" s="78"/>
      <c r="K256" s="78"/>
      <c r="L256" s="78"/>
      <c r="M256" s="78"/>
    </row>
    <row r="257" spans="5:13" s="75" customFormat="1" ht="15.75">
      <c r="E257" s="76"/>
      <c r="F257" s="76"/>
      <c r="G257" s="77"/>
      <c r="I257" s="78"/>
      <c r="J257" s="78"/>
      <c r="K257" s="78"/>
      <c r="L257" s="78"/>
      <c r="M257" s="81"/>
    </row>
    <row r="258" spans="5:13" s="75" customFormat="1" ht="16.5">
      <c r="E258" s="76"/>
      <c r="F258" s="76"/>
      <c r="G258" s="77"/>
      <c r="H258" s="81"/>
      <c r="I258" s="87"/>
      <c r="K258" s="78"/>
      <c r="L258" s="78"/>
      <c r="M258" s="81"/>
    </row>
    <row r="259" spans="5:13" s="75" customFormat="1" ht="16.5">
      <c r="E259" s="76"/>
      <c r="F259" s="76"/>
      <c r="G259" s="77"/>
      <c r="H259" s="81"/>
      <c r="I259" s="87"/>
      <c r="K259" s="78"/>
      <c r="L259" s="78"/>
      <c r="M259" s="81"/>
    </row>
    <row r="260" spans="2:13" s="75" customFormat="1" ht="16.5">
      <c r="B260" s="86"/>
      <c r="E260" s="76"/>
      <c r="F260" s="76"/>
      <c r="G260" s="77"/>
      <c r="H260" s="81"/>
      <c r="I260" s="87"/>
      <c r="K260" s="78"/>
      <c r="L260" s="78"/>
      <c r="M260" s="81"/>
    </row>
    <row r="261" spans="5:13" s="75" customFormat="1" ht="16.5">
      <c r="E261" s="76"/>
      <c r="F261" s="76"/>
      <c r="G261" s="77"/>
      <c r="H261" s="81"/>
      <c r="I261" s="87"/>
      <c r="K261" s="78"/>
      <c r="L261" s="78"/>
      <c r="M261" s="81"/>
    </row>
    <row r="262" spans="5:13" s="75" customFormat="1" ht="16.5">
      <c r="E262" s="90"/>
      <c r="F262" s="76"/>
      <c r="G262" s="77"/>
      <c r="H262" s="81"/>
      <c r="I262" s="87"/>
      <c r="K262" s="78"/>
      <c r="L262" s="78"/>
      <c r="M262" s="81"/>
    </row>
    <row r="263" spans="5:13" s="75" customFormat="1" ht="15.75">
      <c r="E263" s="76"/>
      <c r="F263" s="76"/>
      <c r="G263" s="77"/>
      <c r="H263" s="78"/>
      <c r="I263" s="78"/>
      <c r="J263" s="78"/>
      <c r="K263" s="78"/>
      <c r="L263" s="78"/>
      <c r="M263" s="78"/>
    </row>
    <row r="264" spans="1:13" s="3" customFormat="1" ht="16.5">
      <c r="A264" s="75"/>
      <c r="B264" s="75"/>
      <c r="C264" s="75"/>
      <c r="D264" s="75"/>
      <c r="E264" s="75"/>
      <c r="F264" s="75"/>
      <c r="G264" s="77"/>
      <c r="H264" s="75"/>
      <c r="I264" s="78"/>
      <c r="J264" s="78"/>
      <c r="K264" s="78"/>
      <c r="L264" s="78"/>
      <c r="M264" s="78"/>
    </row>
    <row r="265" spans="1:13" s="3" customFormat="1" ht="16.5">
      <c r="A265" s="75"/>
      <c r="B265" s="75"/>
      <c r="C265" s="75"/>
      <c r="D265" s="75"/>
      <c r="E265" s="76"/>
      <c r="F265" s="76"/>
      <c r="G265" s="77"/>
      <c r="H265" s="75"/>
      <c r="I265" s="78"/>
      <c r="J265" s="78"/>
      <c r="K265" s="78"/>
      <c r="L265" s="78"/>
      <c r="M265" s="81"/>
    </row>
    <row r="266" spans="1:13" s="3" customFormat="1" ht="16.5">
      <c r="A266" s="75"/>
      <c r="B266" s="75"/>
      <c r="C266" s="75"/>
      <c r="D266" s="75"/>
      <c r="E266" s="76"/>
      <c r="F266" s="76"/>
      <c r="G266" s="77"/>
      <c r="H266" s="81"/>
      <c r="I266" s="77"/>
      <c r="J266" s="75"/>
      <c r="K266" s="77"/>
      <c r="L266" s="75"/>
      <c r="M266" s="77"/>
    </row>
    <row r="267" spans="1:13" s="3" customFormat="1" ht="16.5">
      <c r="A267" s="75"/>
      <c r="B267" s="75"/>
      <c r="C267" s="75"/>
      <c r="D267" s="75"/>
      <c r="E267" s="77"/>
      <c r="F267" s="76"/>
      <c r="G267" s="77"/>
      <c r="H267" s="81"/>
      <c r="I267" s="87"/>
      <c r="J267" s="75"/>
      <c r="K267" s="78"/>
      <c r="L267" s="78"/>
      <c r="M267" s="81"/>
    </row>
    <row r="268" spans="1:13" s="3" customFormat="1" ht="16.5">
      <c r="A268" s="75"/>
      <c r="B268" s="75"/>
      <c r="C268" s="75"/>
      <c r="D268" s="75"/>
      <c r="E268" s="76"/>
      <c r="F268" s="76"/>
      <c r="G268" s="77"/>
      <c r="H268" s="81"/>
      <c r="I268" s="87"/>
      <c r="J268" s="75"/>
      <c r="K268" s="78"/>
      <c r="L268" s="78"/>
      <c r="M268" s="81"/>
    </row>
    <row r="269" spans="1:13" s="3" customFormat="1" ht="16.5">
      <c r="A269" s="75"/>
      <c r="B269" s="75"/>
      <c r="C269" s="75"/>
      <c r="D269" s="75"/>
      <c r="E269" s="76"/>
      <c r="F269" s="76"/>
      <c r="G269" s="77"/>
      <c r="H269" s="81"/>
      <c r="I269" s="87"/>
      <c r="J269" s="75"/>
      <c r="K269" s="78"/>
      <c r="L269" s="78"/>
      <c r="M269" s="81"/>
    </row>
    <row r="270" spans="5:13" s="75" customFormat="1" ht="15.75">
      <c r="E270" s="76"/>
      <c r="F270" s="76"/>
      <c r="G270" s="77"/>
      <c r="H270" s="78"/>
      <c r="I270" s="78"/>
      <c r="J270" s="78"/>
      <c r="K270" s="78"/>
      <c r="L270" s="78"/>
      <c r="M270" s="78"/>
    </row>
    <row r="271" spans="5:13" s="75" customFormat="1" ht="15.75">
      <c r="E271" s="76"/>
      <c r="F271" s="76"/>
      <c r="G271" s="77"/>
      <c r="H271" s="85"/>
      <c r="I271" s="78"/>
      <c r="J271" s="85"/>
      <c r="K271" s="78"/>
      <c r="L271" s="85"/>
      <c r="M271" s="92"/>
    </row>
    <row r="272" spans="5:13" s="75" customFormat="1" ht="15.75">
      <c r="E272" s="76"/>
      <c r="F272" s="76"/>
      <c r="G272" s="77"/>
      <c r="H272" s="78"/>
      <c r="I272" s="78"/>
      <c r="J272" s="78"/>
      <c r="K272" s="78"/>
      <c r="L272" s="78"/>
      <c r="M272" s="78"/>
    </row>
    <row r="273" spans="5:13" s="75" customFormat="1" ht="15.75">
      <c r="E273" s="76"/>
      <c r="F273" s="76"/>
      <c r="G273" s="77"/>
      <c r="H273" s="78"/>
      <c r="I273" s="78"/>
      <c r="J273" s="78"/>
      <c r="K273" s="78"/>
      <c r="L273" s="78"/>
      <c r="M273" s="78"/>
    </row>
    <row r="274" spans="5:13" s="75" customFormat="1" ht="15.75">
      <c r="E274" s="76"/>
      <c r="F274" s="76"/>
      <c r="G274" s="77"/>
      <c r="H274" s="78"/>
      <c r="I274" s="78"/>
      <c r="J274" s="78"/>
      <c r="K274" s="78"/>
      <c r="L274" s="78"/>
      <c r="M274" s="78"/>
    </row>
    <row r="275" spans="2:13" s="75" customFormat="1" ht="15.75">
      <c r="B275" s="86"/>
      <c r="C275" s="80"/>
      <c r="E275" s="76"/>
      <c r="F275" s="76"/>
      <c r="G275" s="93"/>
      <c r="I275" s="78"/>
      <c r="K275" s="78"/>
      <c r="M275" s="81"/>
    </row>
    <row r="276" spans="5:13" s="75" customFormat="1" ht="15.75">
      <c r="E276" s="76"/>
      <c r="F276" s="76"/>
      <c r="G276" s="77"/>
      <c r="H276" s="78"/>
      <c r="I276" s="78"/>
      <c r="J276" s="78"/>
      <c r="K276" s="78"/>
      <c r="L276" s="78"/>
      <c r="M276" s="78"/>
    </row>
    <row r="277" spans="5:13" s="75" customFormat="1" ht="15.75">
      <c r="E277" s="76"/>
      <c r="F277" s="76"/>
      <c r="G277" s="77"/>
      <c r="H277" s="85"/>
      <c r="I277" s="78"/>
      <c r="J277" s="85"/>
      <c r="K277" s="78"/>
      <c r="L277" s="85"/>
      <c r="M277" s="92"/>
    </row>
    <row r="278" spans="1:13" s="3" customFormat="1" ht="16.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</row>
    <row r="279" s="3" customFormat="1" ht="16.5"/>
    <row r="280" s="3" customFormat="1" ht="16.5"/>
    <row r="281" s="3" customFormat="1" ht="16.5"/>
    <row r="282" s="3" customFormat="1" ht="16.5"/>
    <row r="283" s="3" customFormat="1" ht="16.5"/>
    <row r="284" s="3" customFormat="1" ht="16.5"/>
    <row r="285" s="3" customFormat="1" ht="16.5"/>
    <row r="286" s="3" customFormat="1" ht="16.5"/>
    <row r="287" s="3" customFormat="1" ht="16.5"/>
    <row r="288" s="3" customFormat="1" ht="16.5"/>
    <row r="289" s="3" customFormat="1" ht="16.5"/>
    <row r="290" s="3" customFormat="1" ht="16.5"/>
    <row r="291" s="3" customFormat="1" ht="16.5"/>
    <row r="292" s="3" customFormat="1" ht="16.5"/>
    <row r="293" s="3" customFormat="1" ht="16.5"/>
    <row r="294" s="3" customFormat="1" ht="16.5"/>
    <row r="295" s="3" customFormat="1" ht="16.5"/>
    <row r="296" s="3" customFormat="1" ht="16.5"/>
    <row r="297" s="3" customFormat="1" ht="16.5"/>
    <row r="298" s="3" customFormat="1" ht="16.5"/>
    <row r="299" s="3" customFormat="1" ht="16.5"/>
    <row r="300" s="3" customFormat="1" ht="16.5"/>
    <row r="301" s="3" customFormat="1" ht="16.5"/>
    <row r="302" s="3" customFormat="1" ht="16.5"/>
    <row r="303" s="3" customFormat="1" ht="16.5"/>
    <row r="304" s="3" customFormat="1" ht="16.5"/>
    <row r="305" s="3" customFormat="1" ht="16.5"/>
    <row r="306" s="3" customFormat="1" ht="16.5"/>
    <row r="307" s="3" customFormat="1" ht="16.5"/>
    <row r="308" s="3" customFormat="1" ht="16.5"/>
    <row r="309" s="3" customFormat="1" ht="16.5"/>
    <row r="310" s="3" customFormat="1" ht="16.5"/>
    <row r="311" s="3" customFormat="1" ht="16.5"/>
    <row r="312" s="3" customFormat="1" ht="16.5"/>
    <row r="313" s="3" customFormat="1" ht="16.5"/>
    <row r="314" s="3" customFormat="1" ht="16.5"/>
    <row r="315" s="3" customFormat="1" ht="16.5"/>
    <row r="316" s="3" customFormat="1" ht="16.5"/>
    <row r="317" s="3" customFormat="1" ht="16.5"/>
    <row r="318" s="3" customFormat="1" ht="16.5"/>
    <row r="319" s="3" customFormat="1" ht="16.5"/>
    <row r="320" s="3" customFormat="1" ht="16.5"/>
    <row r="321" s="3" customFormat="1" ht="16.5"/>
    <row r="322" s="3" customFormat="1" ht="16.5"/>
    <row r="323" s="3" customFormat="1" ht="16.5"/>
    <row r="324" s="3" customFormat="1" ht="16.5"/>
    <row r="325" s="3" customFormat="1" ht="16.5"/>
    <row r="326" s="3" customFormat="1" ht="16.5"/>
    <row r="327" s="3" customFormat="1" ht="16.5"/>
    <row r="328" s="3" customFormat="1" ht="16.5"/>
    <row r="329" s="3" customFormat="1" ht="16.5"/>
    <row r="330" s="3" customFormat="1" ht="16.5"/>
    <row r="331" s="3" customFormat="1" ht="16.5"/>
    <row r="332" s="3" customFormat="1" ht="16.5"/>
    <row r="333" s="3" customFormat="1" ht="16.5"/>
    <row r="334" s="3" customFormat="1" ht="16.5"/>
    <row r="335" s="3" customFormat="1" ht="16.5"/>
    <row r="336" s="3" customFormat="1" ht="16.5"/>
    <row r="337" s="3" customFormat="1" ht="16.5"/>
    <row r="338" s="3" customFormat="1" ht="16.5"/>
    <row r="339" s="3" customFormat="1" ht="16.5"/>
    <row r="340" s="3" customFormat="1" ht="16.5"/>
    <row r="341" s="3" customFormat="1" ht="16.5"/>
    <row r="342" s="3" customFormat="1" ht="16.5"/>
    <row r="343" s="3" customFormat="1" ht="16.5"/>
    <row r="344" s="3" customFormat="1" ht="16.5"/>
    <row r="345" s="3" customFormat="1" ht="16.5"/>
    <row r="346" s="3" customFormat="1" ht="16.5"/>
    <row r="347" s="3" customFormat="1" ht="16.5"/>
    <row r="348" s="3" customFormat="1" ht="16.5"/>
    <row r="349" s="3" customFormat="1" ht="16.5"/>
    <row r="350" s="3" customFormat="1" ht="16.5"/>
    <row r="351" s="3" customFormat="1" ht="16.5"/>
    <row r="352" s="3" customFormat="1" ht="16.5"/>
    <row r="353" s="3" customFormat="1" ht="16.5"/>
    <row r="354" s="3" customFormat="1" ht="16.5"/>
    <row r="355" s="3" customFormat="1" ht="16.5"/>
    <row r="356" s="3" customFormat="1" ht="16.5"/>
    <row r="357" s="3" customFormat="1" ht="16.5"/>
    <row r="358" s="3" customFormat="1" ht="16.5"/>
    <row r="359" s="3" customFormat="1" ht="16.5"/>
    <row r="360" s="3" customFormat="1" ht="16.5"/>
    <row r="361" s="3" customFormat="1" ht="16.5"/>
    <row r="362" s="3" customFormat="1" ht="16.5"/>
    <row r="363" s="3" customFormat="1" ht="16.5"/>
    <row r="364" s="3" customFormat="1" ht="16.5"/>
    <row r="365" s="3" customFormat="1" ht="16.5"/>
    <row r="366" s="3" customFormat="1" ht="16.5"/>
    <row r="367" s="3" customFormat="1" ht="16.5"/>
    <row r="368" s="3" customFormat="1" ht="16.5"/>
    <row r="369" s="3" customFormat="1" ht="16.5"/>
    <row r="370" s="3" customFormat="1" ht="16.5"/>
    <row r="371" s="3" customFormat="1" ht="16.5"/>
    <row r="372" s="3" customFormat="1" ht="16.5"/>
    <row r="373" s="3" customFormat="1" ht="16.5"/>
    <row r="374" s="3" customFormat="1" ht="16.5"/>
    <row r="375" s="3" customFormat="1" ht="16.5"/>
    <row r="376" s="3" customFormat="1" ht="16.5"/>
    <row r="377" s="3" customFormat="1" ht="16.5"/>
    <row r="378" s="3" customFormat="1" ht="16.5"/>
    <row r="379" s="3" customFormat="1" ht="16.5"/>
    <row r="380" s="3" customFormat="1" ht="16.5"/>
    <row r="381" s="3" customFormat="1" ht="16.5"/>
    <row r="382" s="3" customFormat="1" ht="16.5"/>
    <row r="383" s="3" customFormat="1" ht="16.5"/>
    <row r="384" s="3" customFormat="1" ht="16.5"/>
    <row r="385" s="3" customFormat="1" ht="16.5"/>
    <row r="386" s="3" customFormat="1" ht="16.5"/>
    <row r="387" s="3" customFormat="1" ht="16.5"/>
    <row r="388" s="3" customFormat="1" ht="16.5"/>
    <row r="389" s="3" customFormat="1" ht="16.5"/>
    <row r="390" s="3" customFormat="1" ht="16.5"/>
    <row r="391" s="3" customFormat="1" ht="16.5"/>
    <row r="392" s="3" customFormat="1" ht="16.5"/>
    <row r="393" s="3" customFormat="1" ht="16.5"/>
    <row r="394" s="3" customFormat="1" ht="16.5"/>
    <row r="395" s="3" customFormat="1" ht="16.5"/>
    <row r="396" s="3" customFormat="1" ht="16.5"/>
    <row r="397" s="3" customFormat="1" ht="16.5"/>
    <row r="398" s="3" customFormat="1" ht="16.5"/>
    <row r="399" s="3" customFormat="1" ht="16.5"/>
    <row r="400" s="3" customFormat="1" ht="16.5"/>
    <row r="401" s="3" customFormat="1" ht="16.5"/>
    <row r="402" s="3" customFormat="1" ht="16.5"/>
    <row r="403" s="3" customFormat="1" ht="16.5"/>
    <row r="404" s="3" customFormat="1" ht="16.5"/>
    <row r="405" s="3" customFormat="1" ht="16.5"/>
    <row r="406" s="3" customFormat="1" ht="16.5"/>
    <row r="407" s="3" customFormat="1" ht="16.5"/>
    <row r="408" s="3" customFormat="1" ht="16.5"/>
    <row r="409" s="3" customFormat="1" ht="16.5"/>
    <row r="410" s="3" customFormat="1" ht="16.5"/>
    <row r="411" s="3" customFormat="1" ht="16.5"/>
    <row r="412" s="3" customFormat="1" ht="16.5"/>
    <row r="413" s="3" customFormat="1" ht="16.5"/>
    <row r="414" s="3" customFormat="1" ht="16.5"/>
    <row r="415" s="3" customFormat="1" ht="16.5"/>
    <row r="416" s="3" customFormat="1" ht="16.5"/>
    <row r="417" s="3" customFormat="1" ht="16.5"/>
    <row r="418" s="3" customFormat="1" ht="16.5"/>
    <row r="419" s="3" customFormat="1" ht="16.5"/>
    <row r="420" s="3" customFormat="1" ht="16.5"/>
    <row r="421" s="3" customFormat="1" ht="16.5"/>
    <row r="422" s="3" customFormat="1" ht="16.5"/>
    <row r="423" s="3" customFormat="1" ht="16.5"/>
    <row r="424" s="3" customFormat="1" ht="16.5"/>
    <row r="425" s="3" customFormat="1" ht="16.5"/>
    <row r="426" s="3" customFormat="1" ht="16.5"/>
    <row r="427" s="3" customFormat="1" ht="16.5"/>
    <row r="428" s="3" customFormat="1" ht="16.5"/>
    <row r="429" s="3" customFormat="1" ht="16.5"/>
    <row r="430" s="3" customFormat="1" ht="16.5"/>
    <row r="431" s="3" customFormat="1" ht="16.5"/>
    <row r="432" s="3" customFormat="1" ht="16.5"/>
    <row r="433" s="3" customFormat="1" ht="16.5"/>
    <row r="434" s="3" customFormat="1" ht="16.5"/>
  </sheetData>
  <sheetProtection/>
  <mergeCells count="3">
    <mergeCell ref="A1:E2"/>
    <mergeCell ref="G15:H15"/>
    <mergeCell ref="I15:J15"/>
  </mergeCells>
  <printOptions/>
  <pageMargins left="0.15748031496062992" right="0.2755905511811024" top="0.31496062992125984" bottom="0.4330708661417323" header="0.11811023622047245" footer="0.15748031496062992"/>
  <pageSetup horizontalDpi="600" verticalDpi="600" orientation="landscape" paperSize="9" r:id="rId1"/>
  <headerFooter alignWithMargins="0">
    <oddFooter>&amp;C
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zoomScale="83" zoomScaleNormal="83" zoomScaleSheetLayoutView="115" zoomScalePageLayoutView="150" workbookViewId="0" topLeftCell="A46">
      <selection activeCell="C66" sqref="C66"/>
    </sheetView>
  </sheetViews>
  <sheetFormatPr defaultColWidth="9.140625" defaultRowHeight="15"/>
  <cols>
    <col min="1" max="1" width="7.421875" style="290" customWidth="1"/>
    <col min="2" max="2" width="72.28125" style="298" customWidth="1"/>
    <col min="3" max="3" width="11.7109375" style="299" customWidth="1"/>
    <col min="4" max="4" width="15.8515625" style="300" customWidth="1"/>
    <col min="5" max="5" width="18.28125" style="290" customWidth="1"/>
    <col min="6" max="16384" width="9.140625" style="290" customWidth="1"/>
  </cols>
  <sheetData>
    <row r="1" spans="1:4" ht="39.75" customHeight="1">
      <c r="A1" s="336" t="s">
        <v>297</v>
      </c>
      <c r="B1" s="336"/>
      <c r="C1" s="336"/>
      <c r="D1" s="336"/>
    </row>
    <row r="2" spans="1:4" s="291" customFormat="1" ht="47.25" customHeight="1">
      <c r="A2" s="337" t="s">
        <v>298</v>
      </c>
      <c r="B2" s="337"/>
      <c r="C2" s="337"/>
      <c r="D2" s="337"/>
    </row>
    <row r="3" spans="1:4" s="293" customFormat="1" ht="53.25" customHeight="1">
      <c r="A3" s="292" t="s">
        <v>11</v>
      </c>
      <c r="B3" s="292" t="s">
        <v>150</v>
      </c>
      <c r="C3" s="310" t="s">
        <v>151</v>
      </c>
      <c r="D3" s="311"/>
    </row>
    <row r="4" spans="1:6" ht="45" customHeight="1">
      <c r="A4" s="312">
        <v>1</v>
      </c>
      <c r="B4" s="313" t="s">
        <v>230</v>
      </c>
      <c r="C4" s="314" t="s">
        <v>231</v>
      </c>
      <c r="D4" s="315">
        <v>1.5</v>
      </c>
      <c r="F4" s="291"/>
    </row>
    <row r="5" spans="1:4" ht="45" customHeight="1">
      <c r="A5" s="312">
        <v>2</v>
      </c>
      <c r="B5" s="313" t="s">
        <v>232</v>
      </c>
      <c r="C5" s="314" t="s">
        <v>231</v>
      </c>
      <c r="D5" s="315">
        <v>12</v>
      </c>
    </row>
    <row r="6" spans="1:4" ht="45" customHeight="1">
      <c r="A6" s="312">
        <v>3</v>
      </c>
      <c r="B6" s="313" t="s">
        <v>154</v>
      </c>
      <c r="C6" s="314" t="s">
        <v>231</v>
      </c>
      <c r="D6" s="315">
        <v>35</v>
      </c>
    </row>
    <row r="7" spans="1:4" ht="45" customHeight="1">
      <c r="A7" s="312">
        <v>4</v>
      </c>
      <c r="B7" s="313" t="s">
        <v>233</v>
      </c>
      <c r="C7" s="314" t="s">
        <v>231</v>
      </c>
      <c r="D7" s="315">
        <v>1</v>
      </c>
    </row>
    <row r="8" spans="1:4" ht="45" customHeight="1">
      <c r="A8" s="312">
        <v>5</v>
      </c>
      <c r="B8" s="313" t="s">
        <v>234</v>
      </c>
      <c r="C8" s="314" t="s">
        <v>231</v>
      </c>
      <c r="D8" s="315">
        <v>1</v>
      </c>
    </row>
    <row r="9" spans="1:4" ht="45" customHeight="1">
      <c r="A9" s="312">
        <v>6</v>
      </c>
      <c r="B9" s="313" t="s">
        <v>235</v>
      </c>
      <c r="C9" s="314" t="s">
        <v>37</v>
      </c>
      <c r="D9" s="315">
        <v>2</v>
      </c>
    </row>
    <row r="10" spans="1:4" ht="45" customHeight="1">
      <c r="A10" s="312">
        <v>7</v>
      </c>
      <c r="B10" s="313" t="s">
        <v>236</v>
      </c>
      <c r="C10" s="314" t="s">
        <v>37</v>
      </c>
      <c r="D10" s="315">
        <v>2</v>
      </c>
    </row>
    <row r="11" spans="1:4" ht="45" customHeight="1">
      <c r="A11" s="312">
        <v>8</v>
      </c>
      <c r="B11" s="313" t="s">
        <v>237</v>
      </c>
      <c r="C11" s="314" t="s">
        <v>37</v>
      </c>
      <c r="D11" s="315">
        <v>1</v>
      </c>
    </row>
    <row r="12" spans="1:4" s="294" customFormat="1" ht="45" customHeight="1">
      <c r="A12" s="312">
        <v>9</v>
      </c>
      <c r="B12" s="316" t="s">
        <v>155</v>
      </c>
      <c r="C12" s="314" t="s">
        <v>238</v>
      </c>
      <c r="D12" s="317">
        <v>6</v>
      </c>
    </row>
    <row r="13" spans="1:4" s="294" customFormat="1" ht="45" customHeight="1">
      <c r="A13" s="312">
        <v>10</v>
      </c>
      <c r="B13" s="313" t="s">
        <v>156</v>
      </c>
      <c r="C13" s="314" t="s">
        <v>238</v>
      </c>
      <c r="D13" s="317">
        <v>6</v>
      </c>
    </row>
    <row r="14" spans="1:4" s="294" customFormat="1" ht="45" customHeight="1">
      <c r="A14" s="312">
        <v>11</v>
      </c>
      <c r="B14" s="313" t="s">
        <v>239</v>
      </c>
      <c r="C14" s="314" t="s">
        <v>37</v>
      </c>
      <c r="D14" s="317">
        <v>3</v>
      </c>
    </row>
    <row r="15" spans="1:4" s="294" customFormat="1" ht="45" customHeight="1">
      <c r="A15" s="312">
        <v>12</v>
      </c>
      <c r="B15" s="313" t="s">
        <v>240</v>
      </c>
      <c r="C15" s="314" t="s">
        <v>37</v>
      </c>
      <c r="D15" s="315">
        <v>2</v>
      </c>
    </row>
    <row r="16" spans="1:4" s="294" customFormat="1" ht="45" customHeight="1">
      <c r="A16" s="312">
        <v>13</v>
      </c>
      <c r="B16" s="313" t="s">
        <v>241</v>
      </c>
      <c r="C16" s="314" t="s">
        <v>37</v>
      </c>
      <c r="D16" s="315">
        <v>2</v>
      </c>
    </row>
    <row r="17" spans="1:4" s="294" customFormat="1" ht="45" customHeight="1">
      <c r="A17" s="312">
        <v>14</v>
      </c>
      <c r="B17" s="313" t="s">
        <v>242</v>
      </c>
      <c r="C17" s="314" t="s">
        <v>37</v>
      </c>
      <c r="D17" s="315">
        <v>2</v>
      </c>
    </row>
    <row r="18" spans="1:4" s="294" customFormat="1" ht="45" customHeight="1">
      <c r="A18" s="312">
        <v>15</v>
      </c>
      <c r="B18" s="313" t="s">
        <v>158</v>
      </c>
      <c r="C18" s="314" t="s">
        <v>231</v>
      </c>
      <c r="D18" s="315">
        <v>6</v>
      </c>
    </row>
    <row r="19" spans="1:4" s="294" customFormat="1" ht="45" customHeight="1">
      <c r="A19" s="312">
        <v>16</v>
      </c>
      <c r="B19" s="313" t="s">
        <v>159</v>
      </c>
      <c r="C19" s="314" t="s">
        <v>238</v>
      </c>
      <c r="D19" s="315">
        <v>6</v>
      </c>
    </row>
    <row r="20" spans="1:4" s="294" customFormat="1" ht="45" customHeight="1">
      <c r="A20" s="312">
        <v>17</v>
      </c>
      <c r="B20" s="313" t="s">
        <v>243</v>
      </c>
      <c r="C20" s="314" t="s">
        <v>244</v>
      </c>
      <c r="D20" s="317">
        <v>8</v>
      </c>
    </row>
    <row r="21" spans="1:4" s="294" customFormat="1" ht="45" customHeight="1">
      <c r="A21" s="312">
        <v>18</v>
      </c>
      <c r="B21" s="313" t="s">
        <v>245</v>
      </c>
      <c r="C21" s="314" t="s">
        <v>160</v>
      </c>
      <c r="D21" s="317">
        <v>8</v>
      </c>
    </row>
    <row r="22" spans="1:4" s="294" customFormat="1" ht="45" customHeight="1">
      <c r="A22" s="312">
        <v>19</v>
      </c>
      <c r="B22" s="313" t="s">
        <v>246</v>
      </c>
      <c r="C22" s="314" t="s">
        <v>160</v>
      </c>
      <c r="D22" s="318">
        <v>5</v>
      </c>
    </row>
    <row r="23" spans="1:4" s="294" customFormat="1" ht="45" customHeight="1">
      <c r="A23" s="312">
        <v>20</v>
      </c>
      <c r="B23" s="313" t="s">
        <v>247</v>
      </c>
      <c r="C23" s="314" t="s">
        <v>160</v>
      </c>
      <c r="D23" s="318">
        <v>5</v>
      </c>
    </row>
    <row r="24" spans="1:4" s="294" customFormat="1" ht="45" customHeight="1">
      <c r="A24" s="312">
        <v>21</v>
      </c>
      <c r="B24" s="313" t="s">
        <v>248</v>
      </c>
      <c r="C24" s="314" t="s">
        <v>37</v>
      </c>
      <c r="D24" s="318">
        <v>2</v>
      </c>
    </row>
    <row r="25" spans="1:4" s="294" customFormat="1" ht="45" customHeight="1">
      <c r="A25" s="312">
        <v>22</v>
      </c>
      <c r="B25" s="313" t="s">
        <v>249</v>
      </c>
      <c r="C25" s="314" t="s">
        <v>37</v>
      </c>
      <c r="D25" s="318">
        <v>2</v>
      </c>
    </row>
    <row r="26" spans="1:4" s="294" customFormat="1" ht="45" customHeight="1">
      <c r="A26" s="312">
        <v>23</v>
      </c>
      <c r="B26" s="313" t="s">
        <v>250</v>
      </c>
      <c r="C26" s="314" t="s">
        <v>37</v>
      </c>
      <c r="D26" s="318">
        <v>4</v>
      </c>
    </row>
    <row r="27" spans="1:4" s="294" customFormat="1" ht="45" customHeight="1">
      <c r="A27" s="312">
        <v>24</v>
      </c>
      <c r="B27" s="313" t="s">
        <v>251</v>
      </c>
      <c r="C27" s="314" t="s">
        <v>238</v>
      </c>
      <c r="D27" s="318">
        <v>4.8</v>
      </c>
    </row>
    <row r="28" spans="1:4" s="294" customFormat="1" ht="45" customHeight="1">
      <c r="A28" s="312">
        <v>25</v>
      </c>
      <c r="B28" s="313" t="s">
        <v>252</v>
      </c>
      <c r="C28" s="314" t="s">
        <v>238</v>
      </c>
      <c r="D28" s="318">
        <v>5</v>
      </c>
    </row>
    <row r="29" spans="1:4" s="294" customFormat="1" ht="45" customHeight="1">
      <c r="A29" s="312">
        <v>26</v>
      </c>
      <c r="B29" s="313" t="s">
        <v>253</v>
      </c>
      <c r="C29" s="314" t="s">
        <v>37</v>
      </c>
      <c r="D29" s="318">
        <v>2</v>
      </c>
    </row>
    <row r="30" spans="1:4" s="294" customFormat="1" ht="45" customHeight="1">
      <c r="A30" s="312">
        <v>27</v>
      </c>
      <c r="B30" s="313" t="s">
        <v>161</v>
      </c>
      <c r="C30" s="314" t="s">
        <v>157</v>
      </c>
      <c r="D30" s="318">
        <v>4</v>
      </c>
    </row>
    <row r="31" spans="1:4" s="294" customFormat="1" ht="45" customHeight="1">
      <c r="A31" s="312">
        <v>28</v>
      </c>
      <c r="B31" s="313" t="s">
        <v>162</v>
      </c>
      <c r="C31" s="314" t="s">
        <v>37</v>
      </c>
      <c r="D31" s="318">
        <v>1</v>
      </c>
    </row>
    <row r="32" spans="1:4" s="294" customFormat="1" ht="45" customHeight="1">
      <c r="A32" s="312">
        <v>29</v>
      </c>
      <c r="B32" s="313" t="s">
        <v>164</v>
      </c>
      <c r="C32" s="314" t="s">
        <v>238</v>
      </c>
      <c r="D32" s="318">
        <v>4</v>
      </c>
    </row>
    <row r="33" spans="1:4" s="294" customFormat="1" ht="45" customHeight="1">
      <c r="A33" s="312">
        <v>30</v>
      </c>
      <c r="B33" s="313" t="s">
        <v>165</v>
      </c>
      <c r="C33" s="314" t="s">
        <v>238</v>
      </c>
      <c r="D33" s="318">
        <v>300</v>
      </c>
    </row>
    <row r="34" spans="1:4" s="294" customFormat="1" ht="45" customHeight="1">
      <c r="A34" s="312">
        <v>31</v>
      </c>
      <c r="B34" s="313" t="s">
        <v>254</v>
      </c>
      <c r="C34" s="314" t="s">
        <v>238</v>
      </c>
      <c r="D34" s="318">
        <v>300</v>
      </c>
    </row>
    <row r="35" spans="1:4" s="294" customFormat="1" ht="45" customHeight="1">
      <c r="A35" s="312">
        <v>32</v>
      </c>
      <c r="B35" s="313" t="s">
        <v>166</v>
      </c>
      <c r="C35" s="314" t="s">
        <v>37</v>
      </c>
      <c r="D35" s="317">
        <v>2</v>
      </c>
    </row>
    <row r="36" spans="1:4" s="294" customFormat="1" ht="45" customHeight="1">
      <c r="A36" s="312">
        <v>33</v>
      </c>
      <c r="B36" s="313" t="s">
        <v>167</v>
      </c>
      <c r="C36" s="314" t="s">
        <v>37</v>
      </c>
      <c r="D36" s="317">
        <v>1</v>
      </c>
    </row>
    <row r="37" spans="1:4" s="294" customFormat="1" ht="45" customHeight="1">
      <c r="A37" s="312">
        <v>34</v>
      </c>
      <c r="B37" s="313" t="s">
        <v>255</v>
      </c>
      <c r="C37" s="314" t="s">
        <v>37</v>
      </c>
      <c r="D37" s="317">
        <v>2</v>
      </c>
    </row>
    <row r="38" spans="1:4" s="294" customFormat="1" ht="45" customHeight="1">
      <c r="A38" s="312">
        <v>35</v>
      </c>
      <c r="B38" s="313" t="s">
        <v>163</v>
      </c>
      <c r="C38" s="314" t="s">
        <v>160</v>
      </c>
      <c r="D38" s="317">
        <v>70</v>
      </c>
    </row>
    <row r="39" spans="1:4" s="294" customFormat="1" ht="45" customHeight="1">
      <c r="A39" s="312">
        <v>36</v>
      </c>
      <c r="B39" s="313" t="s">
        <v>256</v>
      </c>
      <c r="C39" s="314" t="s">
        <v>160</v>
      </c>
      <c r="D39" s="317">
        <v>150</v>
      </c>
    </row>
    <row r="40" spans="1:4" s="294" customFormat="1" ht="45" customHeight="1">
      <c r="A40" s="312">
        <v>37</v>
      </c>
      <c r="B40" s="313" t="s">
        <v>168</v>
      </c>
      <c r="C40" s="314" t="s">
        <v>37</v>
      </c>
      <c r="D40" s="317">
        <v>2</v>
      </c>
    </row>
    <row r="41" spans="1:4" s="294" customFormat="1" ht="45" customHeight="1">
      <c r="A41" s="312">
        <v>38</v>
      </c>
      <c r="B41" s="313" t="s">
        <v>257</v>
      </c>
      <c r="C41" s="314" t="s">
        <v>37</v>
      </c>
      <c r="D41" s="317">
        <v>4</v>
      </c>
    </row>
    <row r="42" spans="1:4" s="294" customFormat="1" ht="45" customHeight="1">
      <c r="A42" s="312">
        <v>39</v>
      </c>
      <c r="B42" s="313" t="s">
        <v>169</v>
      </c>
      <c r="C42" s="314" t="s">
        <v>37</v>
      </c>
      <c r="D42" s="317">
        <v>15</v>
      </c>
    </row>
    <row r="43" spans="1:4" s="294" customFormat="1" ht="45" customHeight="1">
      <c r="A43" s="312">
        <v>40</v>
      </c>
      <c r="B43" s="313" t="s">
        <v>258</v>
      </c>
      <c r="C43" s="314" t="s">
        <v>37</v>
      </c>
      <c r="D43" s="317">
        <v>30</v>
      </c>
    </row>
    <row r="44" spans="1:4" s="294" customFormat="1" ht="45" customHeight="1">
      <c r="A44" s="312">
        <v>41</v>
      </c>
      <c r="B44" s="313" t="s">
        <v>259</v>
      </c>
      <c r="C44" s="314" t="s">
        <v>37</v>
      </c>
      <c r="D44" s="317">
        <v>130</v>
      </c>
    </row>
    <row r="45" spans="1:4" s="294" customFormat="1" ht="45" customHeight="1">
      <c r="A45" s="312">
        <v>42</v>
      </c>
      <c r="B45" s="313" t="s">
        <v>260</v>
      </c>
      <c r="C45" s="314" t="s">
        <v>37</v>
      </c>
      <c r="D45" s="317">
        <v>16</v>
      </c>
    </row>
    <row r="46" spans="1:4" s="294" customFormat="1" ht="45" customHeight="1">
      <c r="A46" s="312">
        <v>43</v>
      </c>
      <c r="B46" s="313" t="s">
        <v>170</v>
      </c>
      <c r="C46" s="314" t="s">
        <v>37</v>
      </c>
      <c r="D46" s="317">
        <v>2</v>
      </c>
    </row>
    <row r="47" spans="1:4" s="294" customFormat="1" ht="45" customHeight="1">
      <c r="A47" s="312">
        <v>44</v>
      </c>
      <c r="B47" s="313" t="s">
        <v>261</v>
      </c>
      <c r="C47" s="314" t="s">
        <v>37</v>
      </c>
      <c r="D47" s="317">
        <v>2</v>
      </c>
    </row>
    <row r="48" spans="1:4" s="294" customFormat="1" ht="45" customHeight="1">
      <c r="A48" s="312">
        <v>45</v>
      </c>
      <c r="B48" s="313" t="s">
        <v>262</v>
      </c>
      <c r="C48" s="314" t="s">
        <v>37</v>
      </c>
      <c r="D48" s="317">
        <v>2</v>
      </c>
    </row>
    <row r="49" spans="1:4" s="294" customFormat="1" ht="45" customHeight="1">
      <c r="A49" s="312">
        <v>46</v>
      </c>
      <c r="B49" s="313" t="s">
        <v>263</v>
      </c>
      <c r="C49" s="314" t="s">
        <v>37</v>
      </c>
      <c r="D49" s="317">
        <v>1</v>
      </c>
    </row>
    <row r="50" spans="1:4" s="294" customFormat="1" ht="45" customHeight="1">
      <c r="A50" s="312">
        <v>47</v>
      </c>
      <c r="B50" s="313" t="s">
        <v>264</v>
      </c>
      <c r="C50" s="314" t="s">
        <v>37</v>
      </c>
      <c r="D50" s="317">
        <v>1</v>
      </c>
    </row>
    <row r="51" spans="1:4" s="294" customFormat="1" ht="45" customHeight="1">
      <c r="A51" s="312">
        <v>48</v>
      </c>
      <c r="B51" s="313" t="s">
        <v>171</v>
      </c>
      <c r="C51" s="314" t="s">
        <v>238</v>
      </c>
      <c r="D51" s="317">
        <v>15</v>
      </c>
    </row>
    <row r="52" spans="1:4" s="294" customFormat="1" ht="45" customHeight="1">
      <c r="A52" s="312">
        <v>49</v>
      </c>
      <c r="B52" s="313" t="s">
        <v>265</v>
      </c>
      <c r="C52" s="314" t="s">
        <v>37</v>
      </c>
      <c r="D52" s="317">
        <v>1</v>
      </c>
    </row>
    <row r="53" spans="2:4" s="294" customFormat="1" ht="15.75">
      <c r="B53" s="295"/>
      <c r="C53" s="296"/>
      <c r="D53" s="297"/>
    </row>
    <row r="54" spans="2:4" s="294" customFormat="1" ht="15.75">
      <c r="B54" s="295"/>
      <c r="C54" s="296"/>
      <c r="D54" s="297"/>
    </row>
    <row r="55" spans="2:4" s="294" customFormat="1" ht="15.75">
      <c r="B55" s="295"/>
      <c r="C55" s="296"/>
      <c r="D55" s="297"/>
    </row>
    <row r="56" spans="2:4" s="294" customFormat="1" ht="15.75">
      <c r="B56" s="295"/>
      <c r="C56" s="296"/>
      <c r="D56" s="297"/>
    </row>
    <row r="57" spans="2:4" s="294" customFormat="1" ht="15.75">
      <c r="B57" s="295"/>
      <c r="C57" s="296"/>
      <c r="D57" s="297"/>
    </row>
    <row r="58" spans="2:4" s="294" customFormat="1" ht="15.75">
      <c r="B58" s="295"/>
      <c r="C58" s="296"/>
      <c r="D58" s="297"/>
    </row>
    <row r="59" spans="2:4" s="294" customFormat="1" ht="15.75">
      <c r="B59" s="295"/>
      <c r="C59" s="296"/>
      <c r="D59" s="297"/>
    </row>
    <row r="60" spans="2:4" s="294" customFormat="1" ht="15.75">
      <c r="B60" s="295"/>
      <c r="C60" s="296"/>
      <c r="D60" s="297"/>
    </row>
    <row r="61" spans="2:4" s="294" customFormat="1" ht="15.75">
      <c r="B61" s="295"/>
      <c r="C61" s="296"/>
      <c r="D61" s="297"/>
    </row>
    <row r="62" spans="2:4" s="294" customFormat="1" ht="15.75">
      <c r="B62" s="295"/>
      <c r="C62" s="296"/>
      <c r="D62" s="297"/>
    </row>
    <row r="63" spans="2:4" s="294" customFormat="1" ht="15.75">
      <c r="B63" s="295"/>
      <c r="C63" s="296"/>
      <c r="D63" s="297"/>
    </row>
    <row r="64" spans="2:4" s="294" customFormat="1" ht="15.75">
      <c r="B64" s="295"/>
      <c r="C64" s="296"/>
      <c r="D64" s="297"/>
    </row>
    <row r="65" spans="2:4" s="294" customFormat="1" ht="15.75">
      <c r="B65" s="295"/>
      <c r="C65" s="296"/>
      <c r="D65" s="297"/>
    </row>
    <row r="66" spans="2:4" s="294" customFormat="1" ht="15.75">
      <c r="B66" s="295"/>
      <c r="C66" s="296"/>
      <c r="D66" s="297"/>
    </row>
    <row r="67" spans="2:4" s="294" customFormat="1" ht="15.75">
      <c r="B67" s="295"/>
      <c r="C67" s="296"/>
      <c r="D67" s="297"/>
    </row>
    <row r="68" spans="2:4" s="294" customFormat="1" ht="15.75">
      <c r="B68" s="295"/>
      <c r="C68" s="296"/>
      <c r="D68" s="297"/>
    </row>
    <row r="69" spans="2:4" s="294" customFormat="1" ht="15.75">
      <c r="B69" s="295"/>
      <c r="C69" s="296"/>
      <c r="D69" s="297"/>
    </row>
    <row r="70" spans="2:4" s="294" customFormat="1" ht="15.75">
      <c r="B70" s="295"/>
      <c r="C70" s="296"/>
      <c r="D70" s="297"/>
    </row>
    <row r="71" spans="2:4" s="294" customFormat="1" ht="15.75">
      <c r="B71" s="295"/>
      <c r="C71" s="296"/>
      <c r="D71" s="297"/>
    </row>
    <row r="72" spans="2:4" s="294" customFormat="1" ht="15.75">
      <c r="B72" s="295"/>
      <c r="C72" s="296"/>
      <c r="D72" s="297"/>
    </row>
    <row r="73" spans="2:4" s="294" customFormat="1" ht="15.75">
      <c r="B73" s="295"/>
      <c r="C73" s="296"/>
      <c r="D73" s="297"/>
    </row>
    <row r="74" spans="2:4" s="294" customFormat="1" ht="15.75">
      <c r="B74" s="295"/>
      <c r="C74" s="296"/>
      <c r="D74" s="297"/>
    </row>
    <row r="75" spans="2:4" s="294" customFormat="1" ht="15.75">
      <c r="B75" s="295"/>
      <c r="C75" s="296"/>
      <c r="D75" s="297"/>
    </row>
    <row r="76" spans="2:4" s="294" customFormat="1" ht="15.75">
      <c r="B76" s="295"/>
      <c r="C76" s="296"/>
      <c r="D76" s="297"/>
    </row>
    <row r="77" spans="2:4" s="294" customFormat="1" ht="15.75">
      <c r="B77" s="295"/>
      <c r="C77" s="296"/>
      <c r="D77" s="297"/>
    </row>
    <row r="78" spans="2:4" s="294" customFormat="1" ht="15.75">
      <c r="B78" s="295"/>
      <c r="C78" s="296"/>
      <c r="D78" s="297"/>
    </row>
    <row r="79" spans="2:4" s="294" customFormat="1" ht="15.75">
      <c r="B79" s="295"/>
      <c r="C79" s="296"/>
      <c r="D79" s="297"/>
    </row>
    <row r="80" spans="2:4" s="294" customFormat="1" ht="15.75">
      <c r="B80" s="295"/>
      <c r="C80" s="296"/>
      <c r="D80" s="297"/>
    </row>
    <row r="81" spans="2:4" s="294" customFormat="1" ht="15.75">
      <c r="B81" s="295"/>
      <c r="C81" s="296"/>
      <c r="D81" s="297"/>
    </row>
    <row r="82" spans="2:4" s="294" customFormat="1" ht="15.75">
      <c r="B82" s="295"/>
      <c r="C82" s="296"/>
      <c r="D82" s="297"/>
    </row>
    <row r="83" spans="2:4" s="294" customFormat="1" ht="15.75">
      <c r="B83" s="295"/>
      <c r="C83" s="296"/>
      <c r="D83" s="297"/>
    </row>
    <row r="84" spans="3:4" s="294" customFormat="1" ht="15.75">
      <c r="C84" s="296"/>
      <c r="D84" s="297"/>
    </row>
    <row r="85" spans="3:4" s="294" customFormat="1" ht="15.75">
      <c r="C85" s="296"/>
      <c r="D85" s="297"/>
    </row>
    <row r="86" spans="3:4" s="294" customFormat="1" ht="15.75">
      <c r="C86" s="296"/>
      <c r="D86" s="297"/>
    </row>
    <row r="87" spans="3:4" s="294" customFormat="1" ht="15.75">
      <c r="C87" s="296"/>
      <c r="D87" s="297"/>
    </row>
    <row r="88" spans="2:4" s="294" customFormat="1" ht="15.75">
      <c r="B88" s="295"/>
      <c r="C88" s="296"/>
      <c r="D88" s="297"/>
    </row>
    <row r="89" spans="2:4" s="294" customFormat="1" ht="15.75">
      <c r="B89" s="295"/>
      <c r="C89" s="296"/>
      <c r="D89" s="297"/>
    </row>
    <row r="90" spans="2:4" s="294" customFormat="1" ht="15.75">
      <c r="B90" s="295"/>
      <c r="C90" s="296"/>
      <c r="D90" s="297"/>
    </row>
    <row r="91" spans="2:4" s="294" customFormat="1" ht="15.75">
      <c r="B91" s="295"/>
      <c r="C91" s="296"/>
      <c r="D91" s="297"/>
    </row>
    <row r="92" spans="2:4" s="294" customFormat="1" ht="15.75">
      <c r="B92" s="295"/>
      <c r="C92" s="296"/>
      <c r="D92" s="297"/>
    </row>
    <row r="93" spans="2:4" s="294" customFormat="1" ht="15.75">
      <c r="B93" s="295"/>
      <c r="C93" s="296"/>
      <c r="D93" s="297"/>
    </row>
    <row r="94" spans="2:4" s="294" customFormat="1" ht="15.75">
      <c r="B94" s="295"/>
      <c r="C94" s="296"/>
      <c r="D94" s="297"/>
    </row>
    <row r="95" spans="2:4" s="294" customFormat="1" ht="15.75">
      <c r="B95" s="295"/>
      <c r="C95" s="296"/>
      <c r="D95" s="297"/>
    </row>
    <row r="96" spans="2:4" s="294" customFormat="1" ht="15.75">
      <c r="B96" s="295"/>
      <c r="C96" s="296"/>
      <c r="D96" s="297"/>
    </row>
    <row r="97" spans="2:4" s="294" customFormat="1" ht="15.75">
      <c r="B97" s="295"/>
      <c r="C97" s="296"/>
      <c r="D97" s="297"/>
    </row>
    <row r="98" spans="2:4" s="294" customFormat="1" ht="15.75">
      <c r="B98" s="295"/>
      <c r="C98" s="296"/>
      <c r="D98" s="297"/>
    </row>
    <row r="99" spans="2:4" s="294" customFormat="1" ht="15.75">
      <c r="B99" s="295"/>
      <c r="C99" s="296"/>
      <c r="D99" s="297"/>
    </row>
    <row r="100" spans="2:4" s="294" customFormat="1" ht="15.75">
      <c r="B100" s="295"/>
      <c r="C100" s="296"/>
      <c r="D100" s="297"/>
    </row>
    <row r="101" spans="2:4" s="294" customFormat="1" ht="15.75">
      <c r="B101" s="295"/>
      <c r="C101" s="296"/>
      <c r="D101" s="297"/>
    </row>
    <row r="102" spans="2:4" s="294" customFormat="1" ht="15.75">
      <c r="B102" s="295"/>
      <c r="C102" s="296"/>
      <c r="D102" s="297"/>
    </row>
    <row r="103" spans="2:4" s="294" customFormat="1" ht="15.75">
      <c r="B103" s="295"/>
      <c r="C103" s="296"/>
      <c r="D103" s="297"/>
    </row>
    <row r="104" spans="2:4" s="294" customFormat="1" ht="15.75">
      <c r="B104" s="295"/>
      <c r="C104" s="296"/>
      <c r="D104" s="297"/>
    </row>
    <row r="105" spans="1:4" s="294" customFormat="1" ht="15.75">
      <c r="A105" s="290"/>
      <c r="B105" s="298"/>
      <c r="C105" s="299"/>
      <c r="D105" s="300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2016-01-12T08:13:59Z</dcterms:modified>
  <cp:category/>
  <cp:version/>
  <cp:contentType/>
  <cp:contentStatus/>
</cp:coreProperties>
</file>