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0" yWindow="65446" windowWidth="11820" windowHeight="12450" activeTab="0"/>
  </bookViews>
  <sheets>
    <sheet name="danarti #4" sheetId="1" r:id="rId1"/>
  </sheets>
  <definedNames>
    <definedName name="_xlnm.Print_Area" localSheetId="0">'danarti #4'!$A$1:$G$56</definedName>
    <definedName name="_xlnm.Print_Titles" localSheetId="0">'danarti #4'!$5:$5</definedName>
  </definedNames>
  <calcPr fullCalcOnLoad="1"/>
</workbook>
</file>

<file path=xl/sharedStrings.xml><?xml version="1.0" encoding="utf-8"?>
<sst xmlns="http://schemas.openxmlformats.org/spreadsheetml/2006/main" count="117" uniqueCount="86">
  <si>
    <t>#</t>
  </si>
  <si>
    <t>samuSaos dasaxeleba</t>
  </si>
  <si>
    <t>ganz.</t>
  </si>
  <si>
    <t>raod.</t>
  </si>
  <si>
    <t>t</t>
  </si>
  <si>
    <t>km</t>
  </si>
  <si>
    <t xml:space="preserve">  1. mosamzadebeli samuSaoebi</t>
  </si>
  <si>
    <t>wasacxebi hidroizolacia (2 jerad)</t>
  </si>
  <si>
    <t>droebiTi teqnologiuri gzebisa da moednebis mowyoba:</t>
  </si>
  <si>
    <t>manq. cvla</t>
  </si>
  <si>
    <t>monoliTuri betonis dezebis mowyoba:</t>
  </si>
  <si>
    <t>samSeneblo moednis Semoragva mavTulbadiT, xis boZebze</t>
  </si>
  <si>
    <t>armatura</t>
  </si>
  <si>
    <t>monoliTuri rkinabetonis kedlis saZirkvlis mowyoba:</t>
  </si>
  <si>
    <t>monoliTuri rkinabetonis kedlis tanis mowyoba:</t>
  </si>
  <si>
    <t>kedlis ukan hidroizolaciis da drenaJis mowyoba:</t>
  </si>
  <si>
    <t>grZ.m</t>
  </si>
  <si>
    <t xml:space="preserve">Sidasaxelmwifoebrivi mniSvnelonis (S-88) zugdidi-narazeni-Zveli xibula-axali xibula-zubis saavtomobilo gzis me-2 km-ze md. jumze arsebuli saxide gadasasvlelis saregulacio nagebobis prevenciuli RonisZiebebis samuSaoebi                                   </t>
  </si>
  <si>
    <t>qvabulis droebiTi gamagreba xis masaliT</t>
  </si>
  <si>
    <t>msuye Tixis ekrani</t>
  </si>
  <si>
    <t>1.1</t>
  </si>
  <si>
    <t>saregulacio nagebobebis dakvalva koordinatTa sistemaSi</t>
  </si>
  <si>
    <t>samSeneblo moednis mowyoba:</t>
  </si>
  <si>
    <t>samSeneblo moednis moxreSva-moSandakeba karieridan moziduli qviSa-xreSovani masaliT, buldozeriT gadaadgilebiT 25 m-de</t>
  </si>
  <si>
    <t>mdinaris kalapotSi gruntis mosworeba buldozeriT, gadaadgilebiT 50 m-de</t>
  </si>
  <si>
    <t>1.4</t>
  </si>
  <si>
    <t>teqnologiuri gzebisa da moednebis moxreSva-moSandakeba karieridan moziduli qviSa-xreSovani masaliT, buldozeriT gadaadgilebiT 50 m-de</t>
  </si>
  <si>
    <t>droebiTi gruntis jebiris mosawyobad gruntis damuSaveba kalapotSi eqskavatoriT, gadaadgileba da mozvinva buldozeriT 50 m-de</t>
  </si>
  <si>
    <t>arsebuli dazianebuli konusis damWeri betonis kedlis daSla sangrevi CaquCebiT, datvirTva da gatana nayarSi</t>
  </si>
  <si>
    <t>arsebuli dazianebuli gabionis kedlis da dezebis daSla xeliT, qvis datvirTva da gatana rezervSi</t>
  </si>
  <si>
    <t>1.6</t>
  </si>
  <si>
    <t xml:space="preserve">  2. saregulacio nagebobebis mowyoba</t>
  </si>
  <si>
    <t>konusis damWeri rk/betonis kedlis aRdgena:</t>
  </si>
  <si>
    <t>2.1.2</t>
  </si>
  <si>
    <t>2.1.3</t>
  </si>
  <si>
    <t>2.1.1</t>
  </si>
  <si>
    <t>2.1.4</t>
  </si>
  <si>
    <t>2.1.5</t>
  </si>
  <si>
    <t>2.1.6</t>
  </si>
  <si>
    <t>2.1.7</t>
  </si>
  <si>
    <t>2.1.8</t>
  </si>
  <si>
    <r>
      <t>m</t>
    </r>
    <r>
      <rPr>
        <vertAlign val="superscript"/>
        <sz val="10"/>
        <rFont val="AcadNusx"/>
        <family val="0"/>
      </rPr>
      <t>3</t>
    </r>
  </si>
  <si>
    <t>kedlis ukan Sevseba da dazianebuli konusis aRdgena karieridan moziduli xreSovani gruntiT, datkepna fenebad xeliT pnevmosatkepniT</t>
  </si>
  <si>
    <t>kalapotSi gruntis damuSaveba eqskavatoriT, datvirTva da gatana rezervSi</t>
  </si>
  <si>
    <t>kalapotSi gruntis damuSaveba xeliT, datvirTva da gatana rezervSi</t>
  </si>
  <si>
    <t>2.2.1</t>
  </si>
  <si>
    <t>2.2.2</t>
  </si>
  <si>
    <t>2.2.4</t>
  </si>
  <si>
    <t>2.2.3</t>
  </si>
  <si>
    <t>2.2.5</t>
  </si>
  <si>
    <t>napirsamagri da saregulacio betonis dezebis mowyoba:</t>
  </si>
  <si>
    <t>napirsamagri dezebis ukan Sevseba rezervidan moziduli adgilobrivi gruntiT</t>
  </si>
  <si>
    <t>2.2.6</t>
  </si>
  <si>
    <t>2.2.7</t>
  </si>
  <si>
    <t xml:space="preserve">  3. salikvidacio samuSaoebi da kalapotis formireba</t>
  </si>
  <si>
    <t>kalapotSi dezebis mosawyobad moednis zedapiris moSandakeba buldozeriT, gadaadgilebiT 50 m-de</t>
  </si>
  <si>
    <t>droebiTi gruntis jebiris daSla eqskavatoriT, gadaadgileba buldozeriT 25 m-de</t>
  </si>
  <si>
    <t>kalapotis formirebisTvis gruntis damuSaveba eqskavatoriT, gadaadgileba napirebisken buldozeriT 50 m-de</t>
  </si>
  <si>
    <t>3.2</t>
  </si>
  <si>
    <r>
      <t>m</t>
    </r>
    <r>
      <rPr>
        <vertAlign val="superscript"/>
        <sz val="10"/>
        <rFont val="AcadNusx"/>
        <family val="0"/>
      </rPr>
      <t>2</t>
    </r>
  </si>
  <si>
    <r>
      <t>wylis amotumbva ori 60 m</t>
    </r>
    <r>
      <rPr>
        <vertAlign val="superscript"/>
        <sz val="10"/>
        <rFont val="AcadNusx"/>
        <family val="0"/>
      </rPr>
      <t>3</t>
    </r>
    <r>
      <rPr>
        <sz val="10"/>
        <rFont val="AcadNusx"/>
        <family val="0"/>
      </rPr>
      <t>/sT warmadobis tumboTi</t>
    </r>
  </si>
  <si>
    <r>
      <t xml:space="preserve">betonis mosamzadebeli fena da qveormo </t>
    </r>
    <r>
      <rPr>
        <sz val="10"/>
        <rFont val="Times New Roman"/>
        <family val="1"/>
      </rPr>
      <t>B20</t>
    </r>
  </si>
  <si>
    <r>
      <t xml:space="preserve">betoni </t>
    </r>
    <r>
      <rPr>
        <sz val="10"/>
        <rFont val="Times New Roman"/>
        <family val="1"/>
      </rPr>
      <t>B30 F200 W6</t>
    </r>
    <r>
      <rPr>
        <sz val="10"/>
        <rFont val="AcadNusx"/>
        <family val="0"/>
      </rPr>
      <t>, miwodeba badiebiT</t>
    </r>
  </si>
  <si>
    <r>
      <t xml:space="preserve">riyis qva </t>
    </r>
    <r>
      <rPr>
        <sz val="10"/>
        <rFont val="Times New Roman"/>
        <family val="1"/>
      </rPr>
      <t>d</t>
    </r>
    <r>
      <rPr>
        <sz val="10"/>
        <rFont val="AcadNusx"/>
        <family val="0"/>
      </rPr>
      <t>=20-30 sm</t>
    </r>
  </si>
  <si>
    <r>
      <t xml:space="preserve">plastmasis mili </t>
    </r>
    <r>
      <rPr>
        <sz val="10"/>
        <rFont val="Times New Roman"/>
        <family val="1"/>
      </rPr>
      <t>d</t>
    </r>
    <r>
      <rPr>
        <sz val="10"/>
        <rFont val="AcadNusx"/>
        <family val="0"/>
      </rPr>
      <t>-150 mm</t>
    </r>
  </si>
  <si>
    <r>
      <t xml:space="preserve">kedlis win risbermis mowyoba karieridan moziduli qvis lodebiT </t>
    </r>
    <r>
      <rPr>
        <sz val="10"/>
        <rFont val="Times New Roman"/>
        <family val="1"/>
      </rPr>
      <t>d≥</t>
    </r>
    <r>
      <rPr>
        <sz val="10"/>
        <rFont val="AcadNusx"/>
        <family val="0"/>
      </rPr>
      <t>0.6m.</t>
    </r>
  </si>
  <si>
    <r>
      <t xml:space="preserve">dezebis qveS RorRis Semasworebeli fenis mowyoba </t>
    </r>
    <r>
      <rPr>
        <sz val="10"/>
        <rFont val="Times New Roman"/>
        <family val="1"/>
      </rPr>
      <t>h</t>
    </r>
    <r>
      <rPr>
        <vertAlign val="subscript"/>
        <sz val="10"/>
        <rFont val="AcadNusx"/>
        <family val="0"/>
      </rPr>
      <t>saS</t>
    </r>
    <r>
      <rPr>
        <sz val="10"/>
        <rFont val="Times New Roman"/>
        <family val="1"/>
      </rPr>
      <t>=</t>
    </r>
    <r>
      <rPr>
        <sz val="10"/>
        <rFont val="AcadNusx"/>
        <family val="0"/>
      </rPr>
      <t>20sm</t>
    </r>
  </si>
  <si>
    <r>
      <t xml:space="preserve">betoni </t>
    </r>
    <r>
      <rPr>
        <sz val="10"/>
        <rFont val="Times New Roman"/>
        <family val="1"/>
      </rPr>
      <t>B25 F200 W6</t>
    </r>
  </si>
  <si>
    <r>
      <t xml:space="preserve">gvarli </t>
    </r>
    <r>
      <rPr>
        <sz val="10"/>
        <rFont val="Times New Roman"/>
        <family val="1"/>
      </rPr>
      <t>Ø</t>
    </r>
    <r>
      <rPr>
        <sz val="10"/>
        <rFont val="AcadNusx"/>
        <family val="0"/>
      </rPr>
      <t>28 mm</t>
    </r>
  </si>
  <si>
    <r>
      <t xml:space="preserve">napirsamagri da mimmarTveli dezebis gaswvriv risbermis mowyoba karieridan moziduli qvis lodebiT </t>
    </r>
    <r>
      <rPr>
        <sz val="10"/>
        <rFont val="Times New Roman"/>
        <family val="1"/>
      </rPr>
      <t>d≥</t>
    </r>
    <r>
      <rPr>
        <sz val="10"/>
        <rFont val="AcadNusx"/>
        <family val="0"/>
      </rPr>
      <t>0.6m.</t>
    </r>
  </si>
  <si>
    <t>Rirebuleba (lari)</t>
  </si>
  <si>
    <t>erTeuli</t>
  </si>
  <si>
    <t>mTliani</t>
  </si>
  <si>
    <t>sul</t>
  </si>
  <si>
    <t>d.R.g. _ 18%</t>
  </si>
  <si>
    <t>mTliani Rirebuleba</t>
  </si>
  <si>
    <t>*</t>
  </si>
  <si>
    <t>gauTvaliswinebeli samuSaoebi 5%</t>
  </si>
  <si>
    <t>**</t>
  </si>
  <si>
    <t>mTlianad Rirebuleba danaricxebiT</t>
  </si>
  <si>
    <t>*) aRniSnuli Tanxis gamoyeneba moxdeba mxolod damkveTis (Semsyidvelis) nebarTviT, misive iniciativiT an mimwodeblis mier dasabuTebuli da argumentirebuli winadadebis ganxilvisa da SeTanxmebis safuZvelze damkveTis (Semsyidvelis) saTanado gadawyvetilebis miRebis Semdeg</t>
  </si>
  <si>
    <t>**) fasebi iangariSeba saqarTvelos kanonmdeblobiT dadgenili yvela gadasaxadis gaTvaliswinebiT</t>
  </si>
  <si>
    <t>xarjTaRricxva</t>
  </si>
  <si>
    <t>300</t>
  </si>
  <si>
    <t>2.1.9</t>
  </si>
  <si>
    <t>2.1.10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</si>
</sst>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"/>
    <numFmt numFmtId="186" formatCode="0.0000"/>
    <numFmt numFmtId="187" formatCode="[$-FC19]d\ mmmm\ yyyy\ &quot;г.&quot;"/>
    <numFmt numFmtId="188" formatCode="_-* #,##0.000_р_._-;\-* #,##0.000_р_._-;_-* &quot;-&quot;??_р_._-;_-@_-"/>
    <numFmt numFmtId="189" formatCode="[$-409]dddd\,\ mmmm\ dd\,\ yyyy"/>
    <numFmt numFmtId="190" formatCode="[$-409]h:mm:ss\ AM/PM"/>
    <numFmt numFmtId="191" formatCode="[$-437]yyyy\ &quot;წლის&quot;\ dd\ mm\,\ dddd"/>
  </numFmts>
  <fonts count="52">
    <font>
      <sz val="10"/>
      <name val="Arial"/>
      <family val="0"/>
    </font>
    <font>
      <sz val="10"/>
      <name val="AcadNusx"/>
      <family val="0"/>
    </font>
    <font>
      <sz val="11"/>
      <name val="AcadNusx"/>
      <family val="0"/>
    </font>
    <font>
      <b/>
      <sz val="10"/>
      <name val="AcadMtavr"/>
      <family val="0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AcadNusx"/>
      <family val="0"/>
    </font>
    <font>
      <sz val="10"/>
      <name val="AcadMtavr"/>
      <family val="0"/>
    </font>
    <font>
      <b/>
      <sz val="10"/>
      <name val="AcadNusx"/>
      <family val="0"/>
    </font>
    <font>
      <b/>
      <sz val="10"/>
      <name val="Arial"/>
      <family val="2"/>
    </font>
    <font>
      <vertAlign val="subscript"/>
      <sz val="10"/>
      <name val="AcadNusx"/>
      <family val="0"/>
    </font>
    <font>
      <b/>
      <i/>
      <sz val="11"/>
      <name val="AcadMtavr"/>
      <family val="0"/>
    </font>
    <font>
      <b/>
      <sz val="9"/>
      <name val="AcadNusx"/>
      <family val="0"/>
    </font>
    <font>
      <b/>
      <sz val="16"/>
      <name val="AcadMtav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 shrinkToFi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57" applyFont="1" applyFill="1" applyBorder="1" applyAlignment="1">
      <alignment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1" fontId="8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1" fillId="33" borderId="0" xfId="0" applyNumberFormat="1" applyFont="1" applyFill="1" applyAlignment="1">
      <alignment horizontal="center" vertical="center" wrapText="1"/>
    </xf>
    <xf numFmtId="49" fontId="1" fillId="33" borderId="0" xfId="0" applyNumberFormat="1" applyFont="1" applyFill="1" applyAlignment="1">
      <alignment horizontal="center" vertical="center" wrapText="1"/>
    </xf>
    <xf numFmtId="0" fontId="0" fillId="33" borderId="0" xfId="0" applyFont="1" applyFill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 wrapText="1" shrinkToFi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57" applyFont="1" applyFill="1" applyBorder="1" applyAlignment="1">
      <alignment horizontal="left" vertical="center" wrapText="1"/>
      <protection/>
    </xf>
    <xf numFmtId="0" fontId="1" fillId="0" borderId="10" xfId="57" applyFont="1" applyFill="1" applyBorder="1" applyAlignment="1">
      <alignment horizontal="left" vertical="center" wrapText="1"/>
      <protection/>
    </xf>
    <xf numFmtId="0" fontId="8" fillId="0" borderId="18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1" fillId="0" borderId="18" xfId="57" applyFont="1" applyFill="1" applyBorder="1" applyAlignment="1">
      <alignment horizontal="left" vertical="center" wrapText="1"/>
      <protection/>
    </xf>
    <xf numFmtId="0" fontId="3" fillId="0" borderId="19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/>
    </xf>
    <xf numFmtId="0" fontId="1" fillId="0" borderId="18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 shrinkToFit="1"/>
    </xf>
    <xf numFmtId="0" fontId="13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56"/>
  <sheetViews>
    <sheetView tabSelected="1" view="pageBreakPreview" zoomScale="130" zoomScaleSheetLayoutView="130" workbookViewId="0" topLeftCell="A42">
      <selection activeCell="B9" sqref="B9:C9"/>
    </sheetView>
  </sheetViews>
  <sheetFormatPr defaultColWidth="9.140625" defaultRowHeight="12.75"/>
  <cols>
    <col min="1" max="1" width="5.7109375" style="3" customWidth="1"/>
    <col min="2" max="2" width="33.7109375" style="4" customWidth="1"/>
    <col min="3" max="3" width="20.7109375" style="4" customWidth="1"/>
    <col min="4" max="4" width="6.7109375" style="3" customWidth="1"/>
    <col min="5" max="5" width="8.7109375" style="3" customWidth="1"/>
    <col min="6" max="7" width="10.28125" style="3" customWidth="1"/>
    <col min="8" max="16384" width="9.140625" style="2" customWidth="1"/>
  </cols>
  <sheetData>
    <row r="1" spans="1:7" ht="25.5" customHeight="1">
      <c r="A1" s="67" t="s">
        <v>82</v>
      </c>
      <c r="B1" s="67"/>
      <c r="C1" s="67"/>
      <c r="D1" s="67"/>
      <c r="E1" s="67"/>
      <c r="F1" s="67"/>
      <c r="G1" s="67"/>
    </row>
    <row r="2" spans="1:7" ht="45" customHeight="1">
      <c r="A2" s="68" t="s">
        <v>17</v>
      </c>
      <c r="B2" s="68"/>
      <c r="C2" s="68"/>
      <c r="D2" s="68"/>
      <c r="E2" s="68"/>
      <c r="F2" s="68"/>
      <c r="G2" s="68"/>
    </row>
    <row r="3" spans="1:7" ht="21.75" customHeight="1">
      <c r="A3" s="69" t="s">
        <v>0</v>
      </c>
      <c r="B3" s="69" t="s">
        <v>1</v>
      </c>
      <c r="C3" s="69"/>
      <c r="D3" s="69" t="s">
        <v>2</v>
      </c>
      <c r="E3" s="69" t="s">
        <v>3</v>
      </c>
      <c r="F3" s="70" t="s">
        <v>70</v>
      </c>
      <c r="G3" s="71"/>
    </row>
    <row r="4" spans="1:7" ht="21.75" customHeight="1">
      <c r="A4" s="69"/>
      <c r="B4" s="69"/>
      <c r="C4" s="69"/>
      <c r="D4" s="69"/>
      <c r="E4" s="69"/>
      <c r="F4" s="28" t="s">
        <v>71</v>
      </c>
      <c r="G4" s="28" t="s">
        <v>72</v>
      </c>
    </row>
    <row r="5" spans="1:7" ht="15" customHeight="1">
      <c r="A5" s="1">
        <v>1</v>
      </c>
      <c r="B5" s="65">
        <v>2</v>
      </c>
      <c r="C5" s="65"/>
      <c r="D5" s="1">
        <v>3</v>
      </c>
      <c r="E5" s="1">
        <v>4</v>
      </c>
      <c r="F5" s="25">
        <v>5</v>
      </c>
      <c r="G5" s="25">
        <v>6</v>
      </c>
    </row>
    <row r="6" spans="1:7" ht="30" customHeight="1">
      <c r="A6" s="46" t="s">
        <v>6</v>
      </c>
      <c r="B6" s="46"/>
      <c r="C6" s="46"/>
      <c r="D6" s="46"/>
      <c r="E6" s="46"/>
      <c r="F6" s="46"/>
      <c r="G6" s="46"/>
    </row>
    <row r="7" spans="1:7" ht="34.5" customHeight="1">
      <c r="A7" s="8" t="s">
        <v>20</v>
      </c>
      <c r="B7" s="48" t="s">
        <v>21</v>
      </c>
      <c r="C7" s="48"/>
      <c r="D7" s="9" t="s">
        <v>5</v>
      </c>
      <c r="E7" s="38">
        <v>0.2</v>
      </c>
      <c r="F7" s="39"/>
      <c r="G7" s="26"/>
    </row>
    <row r="8" spans="1:7" ht="24.75" customHeight="1">
      <c r="A8" s="10">
        <v>1.2</v>
      </c>
      <c r="B8" s="64" t="s">
        <v>22</v>
      </c>
      <c r="C8" s="47"/>
      <c r="D8" s="11"/>
      <c r="E8" s="12"/>
      <c r="F8" s="26"/>
      <c r="G8" s="26"/>
    </row>
    <row r="9" spans="1:8" ht="49.5" customHeight="1">
      <c r="A9" s="40"/>
      <c r="B9" s="64" t="s">
        <v>23</v>
      </c>
      <c r="C9" s="47"/>
      <c r="D9" s="7" t="s">
        <v>41</v>
      </c>
      <c r="E9" s="14">
        <v>80</v>
      </c>
      <c r="F9" s="26"/>
      <c r="G9" s="26"/>
      <c r="H9" s="29"/>
    </row>
    <row r="10" spans="1:8" ht="24.75" customHeight="1">
      <c r="A10" s="13"/>
      <c r="B10" s="66" t="s">
        <v>11</v>
      </c>
      <c r="C10" s="47"/>
      <c r="D10" s="7" t="s">
        <v>16</v>
      </c>
      <c r="E10" s="14">
        <v>80</v>
      </c>
      <c r="F10" s="26"/>
      <c r="G10" s="26"/>
      <c r="H10" s="29"/>
    </row>
    <row r="11" spans="1:8" ht="49.5" customHeight="1">
      <c r="A11" s="15">
        <v>1.3</v>
      </c>
      <c r="B11" s="47" t="s">
        <v>27</v>
      </c>
      <c r="C11" s="48"/>
      <c r="D11" s="9" t="s">
        <v>41</v>
      </c>
      <c r="E11" s="5">
        <f>ROUND(200*12,0)</f>
        <v>2400</v>
      </c>
      <c r="F11" s="26"/>
      <c r="G11" s="26"/>
      <c r="H11" s="29"/>
    </row>
    <row r="12" spans="1:7" ht="24.75" customHeight="1">
      <c r="A12" s="16" t="s">
        <v>25</v>
      </c>
      <c r="B12" s="47" t="s">
        <v>8</v>
      </c>
      <c r="C12" s="48"/>
      <c r="D12" s="17"/>
      <c r="E12" s="17"/>
      <c r="F12" s="26"/>
      <c r="G12" s="26"/>
    </row>
    <row r="13" spans="1:8" ht="34.5" customHeight="1">
      <c r="A13" s="12"/>
      <c r="B13" s="47" t="s">
        <v>24</v>
      </c>
      <c r="C13" s="48"/>
      <c r="D13" s="9" t="s">
        <v>41</v>
      </c>
      <c r="E13" s="5">
        <f>ROUND(1500*0.5,0)</f>
        <v>750</v>
      </c>
      <c r="F13" s="26"/>
      <c r="G13" s="26"/>
      <c r="H13" s="29"/>
    </row>
    <row r="14" spans="1:10" s="30" customFormat="1" ht="49.5" customHeight="1">
      <c r="A14" s="18"/>
      <c r="B14" s="47" t="s">
        <v>26</v>
      </c>
      <c r="C14" s="62"/>
      <c r="D14" s="9" t="s">
        <v>41</v>
      </c>
      <c r="E14" s="19" t="s">
        <v>83</v>
      </c>
      <c r="F14" s="26"/>
      <c r="G14" s="26"/>
      <c r="H14" s="29"/>
      <c r="I14" s="2"/>
      <c r="J14" s="2"/>
    </row>
    <row r="15" spans="1:8" ht="34.5" customHeight="1">
      <c r="A15" s="20">
        <v>1.5</v>
      </c>
      <c r="B15" s="63" t="s">
        <v>28</v>
      </c>
      <c r="C15" s="52"/>
      <c r="D15" s="9" t="s">
        <v>41</v>
      </c>
      <c r="E15" s="5">
        <f>ROUND(8*16,1)</f>
        <v>128</v>
      </c>
      <c r="F15" s="26"/>
      <c r="G15" s="26"/>
      <c r="H15" s="29"/>
    </row>
    <row r="16" spans="1:8" ht="34.5" customHeight="1">
      <c r="A16" s="8" t="s">
        <v>30</v>
      </c>
      <c r="B16" s="64" t="s">
        <v>29</v>
      </c>
      <c r="C16" s="47"/>
      <c r="D16" s="7" t="s">
        <v>41</v>
      </c>
      <c r="E16" s="5">
        <f>ROUND(70*2.5,0)</f>
        <v>175</v>
      </c>
      <c r="F16" s="26"/>
      <c r="G16" s="26"/>
      <c r="H16" s="31"/>
    </row>
    <row r="17" spans="1:7" s="30" customFormat="1" ht="30" customHeight="1">
      <c r="A17" s="59" t="s">
        <v>31</v>
      </c>
      <c r="B17" s="60"/>
      <c r="C17" s="60"/>
      <c r="D17" s="60"/>
      <c r="E17" s="60"/>
      <c r="F17" s="60"/>
      <c r="G17" s="61"/>
    </row>
    <row r="18" spans="1:7" s="30" customFormat="1" ht="24.75" customHeight="1">
      <c r="A18" s="21">
        <v>2.1</v>
      </c>
      <c r="B18" s="55" t="s">
        <v>32</v>
      </c>
      <c r="C18" s="56"/>
      <c r="D18" s="56"/>
      <c r="E18" s="56"/>
      <c r="F18" s="56"/>
      <c r="G18" s="57"/>
    </row>
    <row r="19" spans="1:8" ht="34.5" customHeight="1">
      <c r="A19" s="8" t="s">
        <v>35</v>
      </c>
      <c r="B19" s="58" t="s">
        <v>43</v>
      </c>
      <c r="C19" s="53"/>
      <c r="D19" s="9" t="s">
        <v>41</v>
      </c>
      <c r="E19" s="6">
        <v>912</v>
      </c>
      <c r="F19" s="26"/>
      <c r="G19" s="26"/>
      <c r="H19" s="29"/>
    </row>
    <row r="20" spans="1:8" ht="34.5" customHeight="1">
      <c r="A20" s="8" t="s">
        <v>33</v>
      </c>
      <c r="B20" s="54" t="s">
        <v>44</v>
      </c>
      <c r="C20" s="54"/>
      <c r="D20" s="7" t="s">
        <v>41</v>
      </c>
      <c r="E20" s="5">
        <v>46</v>
      </c>
      <c r="F20" s="26"/>
      <c r="G20" s="26"/>
      <c r="H20" s="29"/>
    </row>
    <row r="21" spans="1:8" ht="24.75" customHeight="1">
      <c r="A21" s="8" t="s">
        <v>34</v>
      </c>
      <c r="B21" s="54" t="s">
        <v>18</v>
      </c>
      <c r="C21" s="54"/>
      <c r="D21" s="9" t="s">
        <v>59</v>
      </c>
      <c r="E21" s="6">
        <v>264</v>
      </c>
      <c r="F21" s="26"/>
      <c r="G21" s="26"/>
      <c r="H21" s="29"/>
    </row>
    <row r="22" spans="1:8" ht="30" customHeight="1">
      <c r="A22" s="8" t="s">
        <v>36</v>
      </c>
      <c r="B22" s="54" t="s">
        <v>60</v>
      </c>
      <c r="C22" s="54"/>
      <c r="D22" s="9" t="s">
        <v>9</v>
      </c>
      <c r="E22" s="6">
        <v>34</v>
      </c>
      <c r="F22" s="26"/>
      <c r="G22" s="26"/>
      <c r="H22" s="29"/>
    </row>
    <row r="23" spans="1:8" ht="24.75" customHeight="1">
      <c r="A23" s="8" t="s">
        <v>37</v>
      </c>
      <c r="B23" s="54" t="s">
        <v>61</v>
      </c>
      <c r="C23" s="54"/>
      <c r="D23" s="9" t="s">
        <v>41</v>
      </c>
      <c r="E23" s="5">
        <v>24</v>
      </c>
      <c r="F23" s="26"/>
      <c r="G23" s="26"/>
      <c r="H23" s="29"/>
    </row>
    <row r="24" spans="1:8" ht="24.75" customHeight="1">
      <c r="A24" s="16" t="s">
        <v>38</v>
      </c>
      <c r="B24" s="53" t="s">
        <v>13</v>
      </c>
      <c r="C24" s="54"/>
      <c r="D24" s="22"/>
      <c r="E24" s="5"/>
      <c r="F24" s="26"/>
      <c r="G24" s="26"/>
      <c r="H24" s="32">
        <v>24</v>
      </c>
    </row>
    <row r="25" spans="1:8" ht="24.75" customHeight="1">
      <c r="A25" s="12"/>
      <c r="B25" s="53" t="s">
        <v>62</v>
      </c>
      <c r="C25" s="54"/>
      <c r="D25" s="9" t="s">
        <v>41</v>
      </c>
      <c r="E25" s="5">
        <v>129.6</v>
      </c>
      <c r="F25" s="26"/>
      <c r="G25" s="26"/>
      <c r="H25" s="29"/>
    </row>
    <row r="26" spans="1:8" ht="24.75" customHeight="1">
      <c r="A26" s="18"/>
      <c r="B26" s="53" t="s">
        <v>12</v>
      </c>
      <c r="C26" s="54"/>
      <c r="D26" s="9" t="s">
        <v>4</v>
      </c>
      <c r="E26" s="5">
        <v>2.38</v>
      </c>
      <c r="F26" s="26"/>
      <c r="G26" s="26"/>
      <c r="H26" s="29"/>
    </row>
    <row r="27" spans="1:7" ht="24.75" customHeight="1">
      <c r="A27" s="16" t="s">
        <v>39</v>
      </c>
      <c r="B27" s="53" t="s">
        <v>14</v>
      </c>
      <c r="C27" s="54"/>
      <c r="D27" s="22"/>
      <c r="E27" s="5"/>
      <c r="F27" s="26"/>
      <c r="G27" s="26"/>
    </row>
    <row r="28" spans="1:8" ht="24.75" customHeight="1">
      <c r="A28" s="12"/>
      <c r="B28" s="53" t="s">
        <v>62</v>
      </c>
      <c r="C28" s="54"/>
      <c r="D28" s="9" t="s">
        <v>41</v>
      </c>
      <c r="E28" s="5">
        <v>65.5</v>
      </c>
      <c r="F28" s="26"/>
      <c r="G28" s="26"/>
      <c r="H28" s="29"/>
    </row>
    <row r="29" spans="1:8" ht="24.75" customHeight="1">
      <c r="A29" s="18"/>
      <c r="B29" s="53" t="s">
        <v>12</v>
      </c>
      <c r="C29" s="54"/>
      <c r="D29" s="9" t="s">
        <v>4</v>
      </c>
      <c r="E29" s="5">
        <v>1.87</v>
      </c>
      <c r="F29" s="26"/>
      <c r="G29" s="26"/>
      <c r="H29" s="29"/>
    </row>
    <row r="30" spans="1:7" ht="24.75" customHeight="1">
      <c r="A30" s="16" t="s">
        <v>40</v>
      </c>
      <c r="B30" s="54" t="s">
        <v>15</v>
      </c>
      <c r="C30" s="54"/>
      <c r="D30" s="22"/>
      <c r="E30" s="5"/>
      <c r="F30" s="26"/>
      <c r="G30" s="26"/>
    </row>
    <row r="31" spans="1:8" ht="24.75" customHeight="1">
      <c r="A31" s="12"/>
      <c r="B31" s="53" t="s">
        <v>7</v>
      </c>
      <c r="C31" s="54"/>
      <c r="D31" s="9" t="s">
        <v>59</v>
      </c>
      <c r="E31" s="5">
        <v>233</v>
      </c>
      <c r="F31" s="26"/>
      <c r="G31" s="26"/>
      <c r="H31" s="29"/>
    </row>
    <row r="32" spans="1:8" ht="24.75" customHeight="1">
      <c r="A32" s="12"/>
      <c r="B32" s="53" t="s">
        <v>19</v>
      </c>
      <c r="C32" s="54"/>
      <c r="D32" s="9" t="s">
        <v>41</v>
      </c>
      <c r="E32" s="5">
        <v>17</v>
      </c>
      <c r="F32" s="26"/>
      <c r="G32" s="26"/>
      <c r="H32" s="29"/>
    </row>
    <row r="33" spans="1:8" ht="24.75" customHeight="1">
      <c r="A33" s="12"/>
      <c r="B33" s="53" t="s">
        <v>63</v>
      </c>
      <c r="C33" s="54"/>
      <c r="D33" s="9" t="s">
        <v>41</v>
      </c>
      <c r="E33" s="5">
        <v>26</v>
      </c>
      <c r="F33" s="26"/>
      <c r="G33" s="26"/>
      <c r="H33" s="29"/>
    </row>
    <row r="34" spans="1:8" ht="24.75" customHeight="1">
      <c r="A34" s="18"/>
      <c r="B34" s="53" t="s">
        <v>64</v>
      </c>
      <c r="C34" s="54"/>
      <c r="D34" s="9" t="s">
        <v>16</v>
      </c>
      <c r="E34" s="5">
        <v>12</v>
      </c>
      <c r="F34" s="26"/>
      <c r="G34" s="26"/>
      <c r="H34" s="29"/>
    </row>
    <row r="35" spans="1:8" ht="49.5" customHeight="1">
      <c r="A35" s="8" t="s">
        <v>84</v>
      </c>
      <c r="B35" s="53" t="s">
        <v>42</v>
      </c>
      <c r="C35" s="54"/>
      <c r="D35" s="9" t="s">
        <v>41</v>
      </c>
      <c r="E35" s="5">
        <v>720</v>
      </c>
      <c r="F35" s="26"/>
      <c r="G35" s="26"/>
      <c r="H35" s="29"/>
    </row>
    <row r="36" spans="1:8" ht="34.5" customHeight="1">
      <c r="A36" s="8" t="s">
        <v>85</v>
      </c>
      <c r="B36" s="53" t="s">
        <v>65</v>
      </c>
      <c r="C36" s="54"/>
      <c r="D36" s="9" t="s">
        <v>41</v>
      </c>
      <c r="E36" s="5">
        <v>108</v>
      </c>
      <c r="F36" s="26"/>
      <c r="G36" s="26"/>
      <c r="H36" s="29"/>
    </row>
    <row r="37" spans="1:7" s="30" customFormat="1" ht="24.75" customHeight="1">
      <c r="A37" s="21">
        <v>2.2</v>
      </c>
      <c r="B37" s="55" t="s">
        <v>50</v>
      </c>
      <c r="C37" s="56"/>
      <c r="D37" s="56"/>
      <c r="E37" s="56"/>
      <c r="F37" s="56"/>
      <c r="G37" s="57"/>
    </row>
    <row r="38" spans="1:8" ht="34.5" customHeight="1">
      <c r="A38" s="8" t="s">
        <v>45</v>
      </c>
      <c r="B38" s="58" t="s">
        <v>43</v>
      </c>
      <c r="C38" s="53"/>
      <c r="D38" s="9" t="s">
        <v>41</v>
      </c>
      <c r="E38" s="6">
        <f>ROUND((H42+I42)*6,0)</f>
        <v>1092</v>
      </c>
      <c r="F38" s="26"/>
      <c r="G38" s="26"/>
      <c r="H38" s="29"/>
    </row>
    <row r="39" spans="1:8" ht="34.5" customHeight="1">
      <c r="A39" s="8" t="s">
        <v>46</v>
      </c>
      <c r="B39" s="54" t="s">
        <v>55</v>
      </c>
      <c r="C39" s="54"/>
      <c r="D39" s="7" t="s">
        <v>59</v>
      </c>
      <c r="E39" s="6">
        <f>ROUND((H42+I42)*5,0)</f>
        <v>910</v>
      </c>
      <c r="F39" s="26"/>
      <c r="G39" s="26"/>
      <c r="H39" s="29"/>
    </row>
    <row r="40" spans="1:8" ht="30" customHeight="1">
      <c r="A40" s="8" t="s">
        <v>48</v>
      </c>
      <c r="B40" s="54" t="s">
        <v>60</v>
      </c>
      <c r="C40" s="54"/>
      <c r="D40" s="9" t="s">
        <v>9</v>
      </c>
      <c r="E40" s="6">
        <f>ROUND((H42+I42)*0.5,0)</f>
        <v>91</v>
      </c>
      <c r="F40" s="26"/>
      <c r="G40" s="26"/>
      <c r="H40" s="29"/>
    </row>
    <row r="41" spans="1:10" s="30" customFormat="1" ht="34.5" customHeight="1">
      <c r="A41" s="8" t="s">
        <v>47</v>
      </c>
      <c r="B41" s="47" t="s">
        <v>66</v>
      </c>
      <c r="C41" s="48"/>
      <c r="D41" s="9" t="s">
        <v>41</v>
      </c>
      <c r="E41" s="6">
        <f>ROUND((H42*2.5+I42*3)*0.2,0)</f>
        <v>97</v>
      </c>
      <c r="F41" s="26"/>
      <c r="G41" s="26"/>
      <c r="H41" s="29"/>
      <c r="I41" s="2"/>
      <c r="J41" s="2"/>
    </row>
    <row r="42" spans="1:9" s="30" customFormat="1" ht="24.75" customHeight="1">
      <c r="A42" s="16" t="s">
        <v>49</v>
      </c>
      <c r="B42" s="49" t="s">
        <v>10</v>
      </c>
      <c r="C42" s="50"/>
      <c r="D42" s="9"/>
      <c r="E42" s="23"/>
      <c r="F42" s="26"/>
      <c r="G42" s="26"/>
      <c r="H42" s="32">
        <v>122</v>
      </c>
      <c r="I42" s="32">
        <v>60</v>
      </c>
    </row>
    <row r="43" spans="1:10" s="30" customFormat="1" ht="24.75" customHeight="1">
      <c r="A43" s="12"/>
      <c r="B43" s="49" t="s">
        <v>67</v>
      </c>
      <c r="C43" s="50"/>
      <c r="D43" s="9" t="s">
        <v>41</v>
      </c>
      <c r="E43" s="6">
        <f>ROUND((H42/2+1)*1.5*1.5*1.5*2+(I42/2+3)*(1*1.5*1.5+2*1*1.5),0)</f>
        <v>592</v>
      </c>
      <c r="F43" s="26"/>
      <c r="G43" s="26"/>
      <c r="H43" s="29"/>
      <c r="I43" s="2"/>
      <c r="J43" s="2"/>
    </row>
    <row r="44" spans="1:10" s="30" customFormat="1" ht="24.75" customHeight="1">
      <c r="A44" s="24"/>
      <c r="B44" s="51" t="s">
        <v>68</v>
      </c>
      <c r="C44" s="52"/>
      <c r="D44" s="9" t="s">
        <v>16</v>
      </c>
      <c r="E44" s="6">
        <f>ROUND((H42+I42)*4,0)</f>
        <v>728</v>
      </c>
      <c r="F44" s="26"/>
      <c r="G44" s="26"/>
      <c r="H44" s="29"/>
      <c r="I44" s="2"/>
      <c r="J44" s="2"/>
    </row>
    <row r="45" spans="1:8" ht="34.5" customHeight="1">
      <c r="A45" s="8" t="s">
        <v>52</v>
      </c>
      <c r="B45" s="53" t="s">
        <v>51</v>
      </c>
      <c r="C45" s="54"/>
      <c r="D45" s="9" t="s">
        <v>41</v>
      </c>
      <c r="E45" s="6">
        <f>ROUND(H42*10,0)</f>
        <v>1220</v>
      </c>
      <c r="F45" s="26"/>
      <c r="G45" s="26"/>
      <c r="H45" s="29"/>
    </row>
    <row r="46" spans="1:8" ht="49.5" customHeight="1">
      <c r="A46" s="8" t="s">
        <v>53</v>
      </c>
      <c r="B46" s="53" t="s">
        <v>69</v>
      </c>
      <c r="C46" s="54"/>
      <c r="D46" s="9" t="s">
        <v>41</v>
      </c>
      <c r="E46" s="6">
        <f>ROUND(H42*2.3+I42*2,0)</f>
        <v>401</v>
      </c>
      <c r="F46" s="26"/>
      <c r="G46" s="26"/>
      <c r="H46" s="31"/>
    </row>
    <row r="47" spans="1:7" ht="30" customHeight="1">
      <c r="A47" s="45" t="s">
        <v>54</v>
      </c>
      <c r="B47" s="46"/>
      <c r="C47" s="46"/>
      <c r="D47" s="46"/>
      <c r="E47" s="46"/>
      <c r="F47" s="46"/>
      <c r="G47" s="46"/>
    </row>
    <row r="48" spans="1:8" ht="34.5" customHeight="1">
      <c r="A48" s="15">
        <v>3.1</v>
      </c>
      <c r="B48" s="47" t="s">
        <v>56</v>
      </c>
      <c r="C48" s="48"/>
      <c r="D48" s="9" t="s">
        <v>41</v>
      </c>
      <c r="E48" s="5">
        <f>ROUND(2400*0.7,0)</f>
        <v>1680</v>
      </c>
      <c r="F48" s="26"/>
      <c r="G48" s="26"/>
      <c r="H48" s="29"/>
    </row>
    <row r="49" spans="1:8" ht="49.5" customHeight="1">
      <c r="A49" s="8" t="s">
        <v>58</v>
      </c>
      <c r="B49" s="47" t="s">
        <v>57</v>
      </c>
      <c r="C49" s="48"/>
      <c r="D49" s="9" t="s">
        <v>41</v>
      </c>
      <c r="E49" s="5">
        <f>ROUND(6400,0)</f>
        <v>6400</v>
      </c>
      <c r="F49" s="26"/>
      <c r="G49" s="26"/>
      <c r="H49" s="31"/>
    </row>
    <row r="50" spans="1:10" s="34" customFormat="1" ht="24.75" customHeight="1">
      <c r="A50" s="41"/>
      <c r="B50" s="43" t="s">
        <v>73</v>
      </c>
      <c r="C50" s="43"/>
      <c r="D50" s="43"/>
      <c r="E50" s="43"/>
      <c r="F50" s="43"/>
      <c r="G50" s="27"/>
      <c r="H50" s="33"/>
      <c r="I50" s="30"/>
      <c r="J50" s="30"/>
    </row>
    <row r="51" spans="1:10" s="34" customFormat="1" ht="24.75" customHeight="1">
      <c r="A51" s="41"/>
      <c r="B51" s="43" t="s">
        <v>74</v>
      </c>
      <c r="C51" s="43"/>
      <c r="D51" s="43"/>
      <c r="E51" s="43"/>
      <c r="F51" s="43"/>
      <c r="G51" s="27"/>
      <c r="J51" s="33"/>
    </row>
    <row r="52" spans="1:10" s="34" customFormat="1" ht="24.75" customHeight="1">
      <c r="A52" s="41"/>
      <c r="B52" s="43" t="s">
        <v>75</v>
      </c>
      <c r="C52" s="43"/>
      <c r="D52" s="43"/>
      <c r="E52" s="43"/>
      <c r="F52" s="43"/>
      <c r="G52" s="27"/>
      <c r="J52" s="33"/>
    </row>
    <row r="53" spans="1:10" s="34" customFormat="1" ht="24.75" customHeight="1">
      <c r="A53" s="42" t="s">
        <v>76</v>
      </c>
      <c r="B53" s="43" t="s">
        <v>77</v>
      </c>
      <c r="C53" s="43"/>
      <c r="D53" s="43"/>
      <c r="E53" s="43"/>
      <c r="F53" s="43"/>
      <c r="G53" s="27"/>
      <c r="J53" s="33"/>
    </row>
    <row r="54" spans="1:10" s="34" customFormat="1" ht="24.75" customHeight="1">
      <c r="A54" s="42" t="s">
        <v>78</v>
      </c>
      <c r="B54" s="43" t="s">
        <v>79</v>
      </c>
      <c r="C54" s="43"/>
      <c r="D54" s="43"/>
      <c r="E54" s="43"/>
      <c r="F54" s="43"/>
      <c r="G54" s="27"/>
      <c r="J54" s="33"/>
    </row>
    <row r="55" spans="1:10" s="35" customFormat="1" ht="49.5" customHeight="1">
      <c r="A55" s="44" t="s">
        <v>80</v>
      </c>
      <c r="B55" s="44"/>
      <c r="C55" s="44"/>
      <c r="D55" s="44"/>
      <c r="E55" s="44"/>
      <c r="F55" s="44"/>
      <c r="G55" s="44"/>
      <c r="J55" s="36"/>
    </row>
    <row r="56" spans="1:10" s="35" customFormat="1" ht="24.75" customHeight="1">
      <c r="A56" s="44" t="s">
        <v>81</v>
      </c>
      <c r="B56" s="44"/>
      <c r="C56" s="44"/>
      <c r="D56" s="44"/>
      <c r="E56" s="44"/>
      <c r="F56" s="44"/>
      <c r="G56" s="44"/>
      <c r="J56" s="37"/>
    </row>
  </sheetData>
  <sheetProtection/>
  <mergeCells count="59">
    <mergeCell ref="A1:G1"/>
    <mergeCell ref="A2:G2"/>
    <mergeCell ref="A3:A4"/>
    <mergeCell ref="B3:C4"/>
    <mergeCell ref="D3:D4"/>
    <mergeCell ref="E3:E4"/>
    <mergeCell ref="F3:G3"/>
    <mergeCell ref="B5:C5"/>
    <mergeCell ref="A6:G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A17:G17"/>
    <mergeCell ref="B18:G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G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53:F53"/>
    <mergeCell ref="B54:F54"/>
    <mergeCell ref="A55:G55"/>
    <mergeCell ref="A56:G56"/>
    <mergeCell ref="A47:G47"/>
    <mergeCell ref="B48:C48"/>
    <mergeCell ref="B49:C49"/>
    <mergeCell ref="B50:F50"/>
    <mergeCell ref="B51:F51"/>
    <mergeCell ref="B52:F52"/>
  </mergeCells>
  <printOptions/>
  <pageMargins left="0.6692913385826772" right="0.1968503937007874" top="0.4724409448818898" bottom="0.472440944881889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Proektmsheni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</dc:creator>
  <cp:keywords/>
  <dc:description/>
  <cp:lastModifiedBy>Levan Rostomashvili</cp:lastModifiedBy>
  <cp:lastPrinted>2015-08-25T11:10:32Z</cp:lastPrinted>
  <dcterms:created xsi:type="dcterms:W3CDTF">2011-02-09T10:48:42Z</dcterms:created>
  <dcterms:modified xsi:type="dcterms:W3CDTF">2015-10-01T13:29:29Z</dcterms:modified>
  <cp:category/>
  <cp:version/>
  <cp:contentType/>
  <cp:contentStatus/>
</cp:coreProperties>
</file>