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12450" activeTab="0"/>
  </bookViews>
  <sheets>
    <sheet name="danarti #4" sheetId="1" r:id="rId1"/>
  </sheets>
  <definedNames>
    <definedName name="_xlnm.Print_Area" localSheetId="0">'danarti #4'!$A$1:$G$50</definedName>
    <definedName name="_xlnm.Print_Titles" localSheetId="0">'danarti #4'!$6:$6</definedName>
  </definedNames>
  <calcPr fullCalcOnLoad="1"/>
</workbook>
</file>

<file path=xl/sharedStrings.xml><?xml version="1.0" encoding="utf-8"?>
<sst xmlns="http://schemas.openxmlformats.org/spreadsheetml/2006/main" count="103" uniqueCount="78">
  <si>
    <t>#</t>
  </si>
  <si>
    <t>samuSaos dasaxeleba</t>
  </si>
  <si>
    <t>ganz.</t>
  </si>
  <si>
    <t>raod.</t>
  </si>
  <si>
    <t>t</t>
  </si>
  <si>
    <t>km</t>
  </si>
  <si>
    <t xml:space="preserve">  1. mosamzadebeli samuSaoebi</t>
  </si>
  <si>
    <t>wasacxebi hidroizolacia (2 jerad)</t>
  </si>
  <si>
    <t>manq. cvla</t>
  </si>
  <si>
    <t>2.9</t>
  </si>
  <si>
    <t>samSeneblo moednis Semoragva mavTulbadiT, xis boZebze</t>
  </si>
  <si>
    <t>armatura</t>
  </si>
  <si>
    <t>monoliTuri rkinabetonis kedlis saZirkvlis mowyoba:</t>
  </si>
  <si>
    <t>monoliTuri rkinabetonis kedlis tanis mowyoba:</t>
  </si>
  <si>
    <t>kedlis ukan hidroizolaciis da drenaJis mowyoba:</t>
  </si>
  <si>
    <t>grZ.m</t>
  </si>
  <si>
    <t>qvabulis droebiTi gamagreba xis masaliT</t>
  </si>
  <si>
    <t>msuye Tixis ekrani</t>
  </si>
  <si>
    <t>1.1</t>
  </si>
  <si>
    <t>saregulacio nagebobebis dakvalva koordinatTa sistemaSi</t>
  </si>
  <si>
    <t>samSeneblo moednis mowyoba:</t>
  </si>
  <si>
    <t>samSeneblo moednis moxreSva-moSandakeba karieridan moziduli qviSa-xreSovani masaliT, buldozeriT gadaadgilebiT 25 m-de</t>
  </si>
  <si>
    <r>
      <t>m</t>
    </r>
    <r>
      <rPr>
        <vertAlign val="superscript"/>
        <sz val="10"/>
        <rFont val="AcadNusx"/>
        <family val="0"/>
      </rPr>
      <t>3</t>
    </r>
  </si>
  <si>
    <t>2.10</t>
  </si>
  <si>
    <t>3.2</t>
  </si>
  <si>
    <r>
      <t>m</t>
    </r>
    <r>
      <rPr>
        <vertAlign val="superscript"/>
        <sz val="10"/>
        <rFont val="AcadNusx"/>
        <family val="0"/>
      </rPr>
      <t>2</t>
    </r>
  </si>
  <si>
    <r>
      <t>wylis amotumbva ori 60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/sT warmadobis tumboTi</t>
    </r>
  </si>
  <si>
    <r>
      <t xml:space="preserve">betonis mosamzadebeli fena da qveormo </t>
    </r>
    <r>
      <rPr>
        <sz val="10"/>
        <rFont val="Times New Roman"/>
        <family val="1"/>
      </rPr>
      <t>B20</t>
    </r>
  </si>
  <si>
    <r>
      <t xml:space="preserve">betoni </t>
    </r>
    <r>
      <rPr>
        <sz val="10"/>
        <rFont val="Times New Roman"/>
        <family val="1"/>
      </rPr>
      <t>B30 F200 W6</t>
    </r>
    <r>
      <rPr>
        <sz val="10"/>
        <rFont val="AcadNusx"/>
        <family val="0"/>
      </rPr>
      <t>, miwodeba badiebiT</t>
    </r>
  </si>
  <si>
    <r>
      <t xml:space="preserve">riyis qva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=20-30 sm</t>
    </r>
  </si>
  <si>
    <r>
      <t xml:space="preserve">plastmasis mili </t>
    </r>
    <r>
      <rPr>
        <sz val="10"/>
        <rFont val="Times New Roman"/>
        <family val="1"/>
      </rPr>
      <t>d</t>
    </r>
    <r>
      <rPr>
        <sz val="10"/>
        <rFont val="AcadNusx"/>
        <family val="0"/>
      </rPr>
      <t>-150 mm</t>
    </r>
  </si>
  <si>
    <t xml:space="preserve">Sidasaxelmwifoebrivi mniSvnelobis (S-15) quTaisi(wyaltubos gadasasvleli)-wyaltubo-cageri-lentexi-lasdilis saavtomobilo gzis 86-e km-Si arsebuli saxide gadasasvlelis dazianebuli elementebis prevenciuli RonisZiebebis samuSaoebi                               </t>
  </si>
  <si>
    <t>kalapotis formirebisTvis gruntis damuSaveba eqskavatoriT, gadaadgileba da mozvinva napirebisken buldozeriT 50 m-de</t>
  </si>
  <si>
    <t>mdinaris kalapotSi arsebuli Zveli betonis burjis daSla sangrevi CaquCebiT, datvirTva da gatana nayarSi</t>
  </si>
  <si>
    <t>arsebuli dazianebuli saregulacio betonis kedlis daSla sangrevi CaquCebiT, datvirTva da gatana nayarSi</t>
  </si>
  <si>
    <t xml:space="preserve">  2. saregulacio kedlebis mowyoba</t>
  </si>
  <si>
    <t>gruntis damuSaveba kalapotSi eqskavatoriT, datvirTva da gatana rezervSi</t>
  </si>
  <si>
    <t>gruntis damuSaveba kalapotSi xeliT, datvirTva da gatana rezervSi</t>
  </si>
  <si>
    <t>2.1</t>
  </si>
  <si>
    <t>2.2</t>
  </si>
  <si>
    <t>2.3</t>
  </si>
  <si>
    <t>2.4</t>
  </si>
  <si>
    <t>2.5</t>
  </si>
  <si>
    <t>2.6</t>
  </si>
  <si>
    <t>2.7</t>
  </si>
  <si>
    <t>2.8</t>
  </si>
  <si>
    <t>dazianebuli konusebis aRdgena karieridan moziduli xreSovani gruntiT, datkepna fenebad xeliT pnevmosatkepniT</t>
  </si>
  <si>
    <r>
      <t xml:space="preserve">droebiTi jebiris daSla da lodebis </t>
    </r>
    <r>
      <rPr>
        <sz val="10"/>
        <rFont val="Times New Roman"/>
        <family val="1"/>
      </rPr>
      <t>d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-0.6m Cawyoba kedlis win risbermaSi eqskavatoriT</t>
    </r>
  </si>
  <si>
    <t xml:space="preserve">  3. konusebisa da gverdulebis aRdgena</t>
  </si>
  <si>
    <t>3.1</t>
  </si>
  <si>
    <r>
      <t>m</t>
    </r>
    <r>
      <rPr>
        <vertAlign val="superscript"/>
        <sz val="10"/>
        <rFont val="AcadNusx"/>
        <family val="0"/>
      </rPr>
      <t>2</t>
    </r>
  </si>
  <si>
    <t>konusebis zedapiris mopirkeTeba fleTili qviT, betonis sagebze</t>
  </si>
  <si>
    <t>3.4</t>
  </si>
  <si>
    <t>1.8</t>
  </si>
  <si>
    <t>xidis misasvlelebTan gverdulebze arsebuli specrofilis betonis parapetebis demontaJi amwiT da droebiT gverdze gadaweva</t>
  </si>
  <si>
    <t>adre demontirebuli specrofilis betonis parapetebis montaji amwiT xidis misasvlelebTan gverdulebze, Semdgomi SeRebviT "zebra"</t>
  </si>
  <si>
    <t>3.3</t>
  </si>
  <si>
    <t>3.5</t>
  </si>
  <si>
    <r>
      <t xml:space="preserve">kedlis dasawyisSi qvayrilis mosawyobad mdinaris kalapotSi arsebuli qvis lodebis </t>
    </r>
    <r>
      <rPr>
        <sz val="10"/>
        <rFont val="Times New Roman"/>
        <family val="1"/>
      </rPr>
      <t>d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-1.0m datvirTva eqskavatoriT, gadaadgileba 1 km-de, qvayrilis mowyoba eqskavatoriT</t>
    </r>
  </si>
  <si>
    <r>
      <t xml:space="preserve">xidis trotuarebze asasvlelad monoliTuri betonis pandusebis mowyoba </t>
    </r>
    <r>
      <rPr>
        <sz val="10"/>
        <rFont val="Times New Roman"/>
        <family val="1"/>
      </rPr>
      <t>B22.5 F200 W6</t>
    </r>
    <r>
      <rPr>
        <sz val="10"/>
        <rFont val="AcadNusx"/>
        <family val="0"/>
      </rPr>
      <t xml:space="preserve">,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-20sm</t>
    </r>
  </si>
  <si>
    <r>
      <t xml:space="preserve">droebiTi jebiris mosawyobad mdinaris kalapotSi arsebuli qvis lodebis </t>
    </r>
    <r>
      <rPr>
        <sz val="10"/>
        <rFont val="Times New Roman"/>
        <family val="1"/>
      </rPr>
      <t>d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-0.6m datvirTva eqskavatoriT, gadaadgileba 1 km-de, jebiris mowyoba eqskavatoriT</t>
    </r>
  </si>
  <si>
    <t>xarjTaRricxva</t>
  </si>
  <si>
    <t>Rirebuleba (lari)</t>
  </si>
  <si>
    <t>erTeuli</t>
  </si>
  <si>
    <t>mTliani</t>
  </si>
  <si>
    <t>sul</t>
  </si>
  <si>
    <t>d.R.g. _ 18%</t>
  </si>
  <si>
    <t>mTliani Rirebuleba</t>
  </si>
  <si>
    <t>*</t>
  </si>
  <si>
    <t>gauTvaliswinebeli samuSaoebi 5%</t>
  </si>
  <si>
    <t>**</t>
  </si>
  <si>
    <t>mTlianad Rirebuleba danaricxebiT</t>
  </si>
  <si>
    <t>*) aRniSnuli Tanxis gamoyeneba moxdeba mxolod damkveTis (Semsyidvelis) nebarTviT, misive iniciativiT an mimwodeblis mier dasabuTebuli da argumentirebuli winadadebis ganxilvisa da SeTanxmebis safuZvelze damkveTis (Semsyidvelis) saTanado gadawyvetilebis miRebis Semdeg</t>
  </si>
  <si>
    <t>**) fasebi iangariSeba saqarTvelos kanonmdeblobiT dadgenili yvela gadasaxadis gaTvaliswinebiT</t>
  </si>
  <si>
    <t>11.55</t>
  </si>
  <si>
    <r>
      <t xml:space="preserve">gverdulebis aRdgena qviSa-xreSovani nareviT, </t>
    </r>
    <r>
      <rPr>
        <sz val="10"/>
        <rFont val="Times New Roman"/>
        <family val="1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-40sm.</t>
    </r>
  </si>
  <si>
    <t>kedlis ukan Sevseba rezervidan moziduli adgilobrivi gruntiT, datkepna fenebad xeliT pnevmosatkepniT</t>
  </si>
  <si>
    <t>danarTi #4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</si>
</sst>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[$-FC19]d\ mmmm\ yyyy\ &quot;г.&quot;"/>
    <numFmt numFmtId="188" formatCode="_-* #,##0.000_р_._-;\-* #,##0.000_р_._-;_-* &quot;-&quot;??_р_._-;_-@_-"/>
    <numFmt numFmtId="189" formatCode="[$-409]dddd\,\ mmmm\ dd\,\ yyyy"/>
    <numFmt numFmtId="190" formatCode="[$-409]h:mm:ss\ AM/PM"/>
    <numFmt numFmtId="191" formatCode="[$-437]yyyy\ &quot;წლის&quot;\ dd\ mm\,\ dddd"/>
  </numFmts>
  <fonts count="52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0"/>
      <name val="AcadMtavr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AcadNusx"/>
      <family val="0"/>
    </font>
    <font>
      <sz val="10"/>
      <name val="AcadMtavr"/>
      <family val="0"/>
    </font>
    <font>
      <vertAlign val="subscript"/>
      <sz val="10"/>
      <name val="AcadNusx"/>
      <family val="0"/>
    </font>
    <font>
      <b/>
      <sz val="16"/>
      <name val="AcadMtavr"/>
      <family val="0"/>
    </font>
    <font>
      <b/>
      <i/>
      <sz val="11"/>
      <name val="AcadMtavr"/>
      <family val="0"/>
    </font>
    <font>
      <b/>
      <sz val="9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57" applyFont="1" applyFill="1" applyBorder="1" applyAlignment="1">
      <alignment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15" xfId="57" applyFont="1" applyFill="1" applyBorder="1" applyAlignment="1">
      <alignment horizontal="left" vertical="center" wrapText="1"/>
      <protection/>
    </xf>
    <xf numFmtId="0" fontId="1" fillId="0" borderId="16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0"/>
  <sheetViews>
    <sheetView tabSelected="1" view="pageBreakPreview" zoomScale="160" zoomScaleSheetLayoutView="160" workbookViewId="0" topLeftCell="A1">
      <selection activeCell="B53" sqref="B53"/>
    </sheetView>
  </sheetViews>
  <sheetFormatPr defaultColWidth="9.140625" defaultRowHeight="12.75"/>
  <cols>
    <col min="1" max="1" width="5.7109375" style="9" customWidth="1"/>
    <col min="2" max="2" width="33.7109375" style="10" customWidth="1"/>
    <col min="3" max="3" width="20.7109375" style="10" customWidth="1"/>
    <col min="4" max="4" width="6.7109375" style="9" customWidth="1"/>
    <col min="5" max="5" width="8.7109375" style="9" customWidth="1"/>
    <col min="6" max="7" width="10.28125" style="9" customWidth="1"/>
    <col min="8" max="16384" width="9.140625" style="2" customWidth="1"/>
  </cols>
  <sheetData>
    <row r="1" spans="5:7" ht="15.75">
      <c r="E1" s="61" t="s">
        <v>77</v>
      </c>
      <c r="F1" s="61"/>
      <c r="G1" s="61"/>
    </row>
    <row r="2" spans="1:8" ht="25.5" customHeight="1">
      <c r="A2" s="42" t="s">
        <v>61</v>
      </c>
      <c r="B2" s="42"/>
      <c r="C2" s="42"/>
      <c r="D2" s="42"/>
      <c r="E2" s="42"/>
      <c r="F2" s="42"/>
      <c r="G2" s="42"/>
      <c r="H2" s="30"/>
    </row>
    <row r="3" spans="1:7" ht="45" customHeight="1">
      <c r="A3" s="43" t="s">
        <v>31</v>
      </c>
      <c r="B3" s="43"/>
      <c r="C3" s="43"/>
      <c r="D3" s="43"/>
      <c r="E3" s="43"/>
      <c r="F3" s="43"/>
      <c r="G3" s="43"/>
    </row>
    <row r="4" spans="1:7" ht="21.75" customHeight="1">
      <c r="A4" s="44" t="s">
        <v>0</v>
      </c>
      <c r="B4" s="44" t="s">
        <v>1</v>
      </c>
      <c r="C4" s="44"/>
      <c r="D4" s="44" t="s">
        <v>2</v>
      </c>
      <c r="E4" s="44" t="s">
        <v>3</v>
      </c>
      <c r="F4" s="45" t="s">
        <v>62</v>
      </c>
      <c r="G4" s="46"/>
    </row>
    <row r="5" spans="1:7" ht="21.75" customHeight="1">
      <c r="A5" s="44"/>
      <c r="B5" s="44"/>
      <c r="C5" s="44"/>
      <c r="D5" s="44"/>
      <c r="E5" s="44"/>
      <c r="F5" s="23" t="s">
        <v>63</v>
      </c>
      <c r="G5" s="23" t="s">
        <v>64</v>
      </c>
    </row>
    <row r="6" spans="1:7" ht="15" customHeight="1">
      <c r="A6" s="1">
        <v>1</v>
      </c>
      <c r="B6" s="47">
        <v>2</v>
      </c>
      <c r="C6" s="47"/>
      <c r="D6" s="1">
        <v>3</v>
      </c>
      <c r="E6" s="1">
        <v>4</v>
      </c>
      <c r="F6" s="24">
        <v>5</v>
      </c>
      <c r="G6" s="24">
        <v>6</v>
      </c>
    </row>
    <row r="7" spans="1:7" ht="30" customHeight="1">
      <c r="A7" s="48" t="s">
        <v>6</v>
      </c>
      <c r="B7" s="48"/>
      <c r="C7" s="48"/>
      <c r="D7" s="48"/>
      <c r="E7" s="48"/>
      <c r="F7" s="48"/>
      <c r="G7" s="48"/>
    </row>
    <row r="8" spans="1:7" ht="34.5" customHeight="1">
      <c r="A8" s="7" t="s">
        <v>18</v>
      </c>
      <c r="B8" s="49" t="s">
        <v>19</v>
      </c>
      <c r="C8" s="49"/>
      <c r="D8" s="8" t="s">
        <v>5</v>
      </c>
      <c r="E8" s="27">
        <v>0.2</v>
      </c>
      <c r="F8" s="28"/>
      <c r="G8" s="25"/>
    </row>
    <row r="9" spans="1:7" ht="24.75" customHeight="1">
      <c r="A9" s="12">
        <v>1.2</v>
      </c>
      <c r="B9" s="50" t="s">
        <v>20</v>
      </c>
      <c r="C9" s="51"/>
      <c r="D9" s="13"/>
      <c r="E9" s="14"/>
      <c r="F9" s="25"/>
      <c r="G9" s="25"/>
    </row>
    <row r="10" spans="1:8" ht="49.5" customHeight="1">
      <c r="A10" s="29"/>
      <c r="B10" s="50" t="s">
        <v>21</v>
      </c>
      <c r="C10" s="51"/>
      <c r="D10" s="6" t="s">
        <v>22</v>
      </c>
      <c r="E10" s="16">
        <v>80</v>
      </c>
      <c r="F10" s="25"/>
      <c r="G10" s="25"/>
      <c r="H10" s="31"/>
    </row>
    <row r="11" spans="1:8" ht="24.75" customHeight="1">
      <c r="A11" s="15"/>
      <c r="B11" s="52" t="s">
        <v>10</v>
      </c>
      <c r="C11" s="51"/>
      <c r="D11" s="6" t="s">
        <v>15</v>
      </c>
      <c r="E11" s="16">
        <v>80</v>
      </c>
      <c r="F11" s="25"/>
      <c r="G11" s="25"/>
      <c r="H11" s="31"/>
    </row>
    <row r="12" spans="1:8" ht="49.5" customHeight="1">
      <c r="A12" s="17">
        <v>1.3</v>
      </c>
      <c r="B12" s="51" t="s">
        <v>32</v>
      </c>
      <c r="C12" s="49"/>
      <c r="D12" s="8" t="s">
        <v>22</v>
      </c>
      <c r="E12" s="4">
        <f>ROUND(7995-E13-E14,0)</f>
        <v>7160</v>
      </c>
      <c r="F12" s="25"/>
      <c r="G12" s="25"/>
      <c r="H12" s="31"/>
    </row>
    <row r="13" spans="1:8" ht="64.5" customHeight="1">
      <c r="A13" s="17">
        <v>1.4</v>
      </c>
      <c r="B13" s="51" t="s">
        <v>58</v>
      </c>
      <c r="C13" s="49"/>
      <c r="D13" s="8" t="s">
        <v>22</v>
      </c>
      <c r="E13" s="4">
        <f>ROUND(50*9.5,0)</f>
        <v>475</v>
      </c>
      <c r="F13" s="25"/>
      <c r="G13" s="25"/>
      <c r="H13" s="31"/>
    </row>
    <row r="14" spans="1:8" ht="49.5" customHeight="1">
      <c r="A14" s="17">
        <v>1.5</v>
      </c>
      <c r="B14" s="51" t="s">
        <v>60</v>
      </c>
      <c r="C14" s="49"/>
      <c r="D14" s="8" t="s">
        <v>22</v>
      </c>
      <c r="E14" s="4">
        <f>ROUND(60*6,0)</f>
        <v>360</v>
      </c>
      <c r="F14" s="25"/>
      <c r="G14" s="25"/>
      <c r="H14" s="31"/>
    </row>
    <row r="15" spans="1:8" ht="49.5" customHeight="1">
      <c r="A15" s="20">
        <v>1.6</v>
      </c>
      <c r="B15" s="53" t="s">
        <v>33</v>
      </c>
      <c r="C15" s="54"/>
      <c r="D15" s="8" t="s">
        <v>22</v>
      </c>
      <c r="E15" s="4">
        <f>ROUND(4.6*1.8*8,1)</f>
        <v>66.2</v>
      </c>
      <c r="F15" s="25"/>
      <c r="G15" s="25"/>
      <c r="H15" s="31"/>
    </row>
    <row r="16" spans="1:8" ht="49.5" customHeight="1">
      <c r="A16" s="20">
        <v>1.7</v>
      </c>
      <c r="B16" s="53" t="s">
        <v>34</v>
      </c>
      <c r="C16" s="54"/>
      <c r="D16" s="8" t="s">
        <v>22</v>
      </c>
      <c r="E16" s="4">
        <f>ROUND(50*5.2,1)</f>
        <v>260</v>
      </c>
      <c r="F16" s="25"/>
      <c r="G16" s="25"/>
      <c r="H16" s="31"/>
    </row>
    <row r="17" spans="1:10" s="3" customFormat="1" ht="49.5" customHeight="1">
      <c r="A17" s="7" t="s">
        <v>53</v>
      </c>
      <c r="B17" s="49" t="s">
        <v>54</v>
      </c>
      <c r="C17" s="49"/>
      <c r="D17" s="8" t="s">
        <v>22</v>
      </c>
      <c r="E17" s="22" t="s">
        <v>74</v>
      </c>
      <c r="F17" s="25"/>
      <c r="G17" s="25"/>
      <c r="H17" s="31"/>
      <c r="I17" s="2"/>
      <c r="J17" s="2"/>
    </row>
    <row r="18" spans="1:7" s="3" customFormat="1" ht="30" customHeight="1">
      <c r="A18" s="55" t="s">
        <v>35</v>
      </c>
      <c r="B18" s="56"/>
      <c r="C18" s="56"/>
      <c r="D18" s="56"/>
      <c r="E18" s="56"/>
      <c r="F18" s="56"/>
      <c r="G18" s="57"/>
    </row>
    <row r="19" spans="1:8" ht="34.5" customHeight="1">
      <c r="A19" s="7" t="s">
        <v>38</v>
      </c>
      <c r="B19" s="58" t="s">
        <v>36</v>
      </c>
      <c r="C19" s="59"/>
      <c r="D19" s="8" t="s">
        <v>22</v>
      </c>
      <c r="E19" s="5">
        <f>ROUND(48*35,0)</f>
        <v>1680</v>
      </c>
      <c r="F19" s="25"/>
      <c r="G19" s="25"/>
      <c r="H19" s="31"/>
    </row>
    <row r="20" spans="1:8" ht="34.5" customHeight="1">
      <c r="A20" s="7" t="s">
        <v>39</v>
      </c>
      <c r="B20" s="60" t="s">
        <v>37</v>
      </c>
      <c r="C20" s="60"/>
      <c r="D20" s="6" t="s">
        <v>22</v>
      </c>
      <c r="E20" s="4">
        <f>ROUND(E19*0.05,0)</f>
        <v>84</v>
      </c>
      <c r="F20" s="25"/>
      <c r="G20" s="25"/>
      <c r="H20" s="31"/>
    </row>
    <row r="21" spans="1:8" ht="24.75" customHeight="1">
      <c r="A21" s="7" t="s">
        <v>40</v>
      </c>
      <c r="B21" s="60" t="s">
        <v>16</v>
      </c>
      <c r="C21" s="60"/>
      <c r="D21" s="8" t="s">
        <v>25</v>
      </c>
      <c r="E21" s="5">
        <f>ROUND(48*8,0)</f>
        <v>384</v>
      </c>
      <c r="F21" s="25"/>
      <c r="G21" s="25"/>
      <c r="H21" s="31"/>
    </row>
    <row r="22" spans="1:8" ht="30" customHeight="1">
      <c r="A22" s="7" t="s">
        <v>41</v>
      </c>
      <c r="B22" s="60" t="s">
        <v>26</v>
      </c>
      <c r="C22" s="60"/>
      <c r="D22" s="8" t="s">
        <v>8</v>
      </c>
      <c r="E22" s="5">
        <f>ROUND(48*1.5,0)</f>
        <v>72</v>
      </c>
      <c r="F22" s="25"/>
      <c r="G22" s="25"/>
      <c r="H22" s="31"/>
    </row>
    <row r="23" spans="1:8" ht="24.75" customHeight="1">
      <c r="A23" s="7" t="s">
        <v>42</v>
      </c>
      <c r="B23" s="60" t="s">
        <v>27</v>
      </c>
      <c r="C23" s="60"/>
      <c r="D23" s="8" t="s">
        <v>22</v>
      </c>
      <c r="E23" s="4">
        <f>ROUND(48*1,1)</f>
        <v>48</v>
      </c>
      <c r="F23" s="25"/>
      <c r="G23" s="25"/>
      <c r="H23" s="31"/>
    </row>
    <row r="24" spans="1:7" ht="24.75" customHeight="1">
      <c r="A24" s="18" t="s">
        <v>43</v>
      </c>
      <c r="B24" s="59" t="s">
        <v>12</v>
      </c>
      <c r="C24" s="60"/>
      <c r="D24" s="21"/>
      <c r="E24" s="4"/>
      <c r="F24" s="25"/>
      <c r="G24" s="25"/>
    </row>
    <row r="25" spans="1:8" ht="24.75" customHeight="1">
      <c r="A25" s="14"/>
      <c r="B25" s="59" t="s">
        <v>28</v>
      </c>
      <c r="C25" s="60"/>
      <c r="D25" s="8" t="s">
        <v>22</v>
      </c>
      <c r="E25" s="4">
        <f>ROUND(4*64.8,1)</f>
        <v>259.2</v>
      </c>
      <c r="F25" s="25"/>
      <c r="G25" s="25"/>
      <c r="H25" s="31"/>
    </row>
    <row r="26" spans="1:8" ht="24.75" customHeight="1">
      <c r="A26" s="19"/>
      <c r="B26" s="59" t="s">
        <v>11</v>
      </c>
      <c r="C26" s="60"/>
      <c r="D26" s="8" t="s">
        <v>4</v>
      </c>
      <c r="E26" s="4">
        <f>ROUND(4*1186.6/1000,2)</f>
        <v>4.75</v>
      </c>
      <c r="F26" s="25"/>
      <c r="G26" s="25"/>
      <c r="H26" s="31"/>
    </row>
    <row r="27" spans="1:7" ht="24.75" customHeight="1">
      <c r="A27" s="18" t="s">
        <v>44</v>
      </c>
      <c r="B27" s="59" t="s">
        <v>13</v>
      </c>
      <c r="C27" s="60"/>
      <c r="D27" s="21"/>
      <c r="E27" s="4"/>
      <c r="F27" s="25"/>
      <c r="G27" s="25"/>
    </row>
    <row r="28" spans="1:8" ht="24.75" customHeight="1">
      <c r="A28" s="14"/>
      <c r="B28" s="59" t="s">
        <v>28</v>
      </c>
      <c r="C28" s="60"/>
      <c r="D28" s="8" t="s">
        <v>22</v>
      </c>
      <c r="E28" s="4">
        <f>ROUND(2*34.3+31.2+28.1,1)</f>
        <v>127.9</v>
      </c>
      <c r="F28" s="25"/>
      <c r="G28" s="25"/>
      <c r="H28" s="31"/>
    </row>
    <row r="29" spans="1:8" ht="24.75" customHeight="1">
      <c r="A29" s="19"/>
      <c r="B29" s="59" t="s">
        <v>11</v>
      </c>
      <c r="C29" s="60"/>
      <c r="D29" s="8" t="s">
        <v>4</v>
      </c>
      <c r="E29" s="4">
        <f>ROUND((2*974.6+890.1+810.7)/1000,2)</f>
        <v>3.65</v>
      </c>
      <c r="F29" s="25"/>
      <c r="G29" s="25"/>
      <c r="H29" s="31"/>
    </row>
    <row r="30" spans="1:7" ht="24.75" customHeight="1">
      <c r="A30" s="18" t="s">
        <v>45</v>
      </c>
      <c r="B30" s="60" t="s">
        <v>14</v>
      </c>
      <c r="C30" s="60"/>
      <c r="D30" s="21"/>
      <c r="E30" s="4"/>
      <c r="F30" s="4"/>
      <c r="G30" s="4"/>
    </row>
    <row r="31" spans="1:8" ht="24.75" customHeight="1">
      <c r="A31" s="14"/>
      <c r="B31" s="59" t="s">
        <v>7</v>
      </c>
      <c r="C31" s="60"/>
      <c r="D31" s="8" t="s">
        <v>25</v>
      </c>
      <c r="E31" s="4">
        <f>ROUND(48*11,0)</f>
        <v>528</v>
      </c>
      <c r="F31" s="25"/>
      <c r="G31" s="25"/>
      <c r="H31" s="31"/>
    </row>
    <row r="32" spans="1:8" ht="24.75" customHeight="1">
      <c r="A32" s="14"/>
      <c r="B32" s="59" t="s">
        <v>17</v>
      </c>
      <c r="C32" s="60"/>
      <c r="D32" s="8" t="s">
        <v>22</v>
      </c>
      <c r="E32" s="4">
        <f>ROUND(48*0.74,0)</f>
        <v>36</v>
      </c>
      <c r="F32" s="25"/>
      <c r="G32" s="25"/>
      <c r="H32" s="31"/>
    </row>
    <row r="33" spans="1:8" ht="24.75" customHeight="1">
      <c r="A33" s="14"/>
      <c r="B33" s="59" t="s">
        <v>29</v>
      </c>
      <c r="C33" s="60"/>
      <c r="D33" s="8" t="s">
        <v>22</v>
      </c>
      <c r="E33" s="4">
        <f>ROUND(48*1.16,0)</f>
        <v>56</v>
      </c>
      <c r="F33" s="25"/>
      <c r="G33" s="25"/>
      <c r="H33" s="31"/>
    </row>
    <row r="34" spans="1:8" ht="24.75" customHeight="1">
      <c r="A34" s="19"/>
      <c r="B34" s="59" t="s">
        <v>30</v>
      </c>
      <c r="C34" s="60"/>
      <c r="D34" s="8" t="s">
        <v>15</v>
      </c>
      <c r="E34" s="4">
        <f>ROUND(48/2*1.2,0)</f>
        <v>29</v>
      </c>
      <c r="F34" s="25"/>
      <c r="G34" s="25"/>
      <c r="H34" s="31"/>
    </row>
    <row r="35" spans="1:8" ht="34.5" customHeight="1">
      <c r="A35" s="7" t="s">
        <v>9</v>
      </c>
      <c r="B35" s="59" t="s">
        <v>47</v>
      </c>
      <c r="C35" s="60"/>
      <c r="D35" s="8" t="s">
        <v>22</v>
      </c>
      <c r="E35" s="4">
        <f>ROUND(60*6,0)</f>
        <v>360</v>
      </c>
      <c r="F35" s="25"/>
      <c r="G35" s="25"/>
      <c r="H35" s="31"/>
    </row>
    <row r="36" spans="1:8" ht="34.5" customHeight="1">
      <c r="A36" s="7" t="s">
        <v>23</v>
      </c>
      <c r="B36" s="59" t="s">
        <v>76</v>
      </c>
      <c r="C36" s="60"/>
      <c r="D36" s="8" t="s">
        <v>22</v>
      </c>
      <c r="E36" s="4">
        <f>ROUND(48*20,0)</f>
        <v>960</v>
      </c>
      <c r="F36" s="25"/>
      <c r="G36" s="25"/>
      <c r="H36" s="32"/>
    </row>
    <row r="37" spans="1:7" s="3" customFormat="1" ht="27" customHeight="1">
      <c r="A37" s="55" t="s">
        <v>48</v>
      </c>
      <c r="B37" s="56"/>
      <c r="C37" s="56"/>
      <c r="D37" s="56"/>
      <c r="E37" s="56"/>
      <c r="F37" s="56"/>
      <c r="G37" s="57"/>
    </row>
    <row r="38" spans="1:8" ht="49.5" customHeight="1">
      <c r="A38" s="7" t="s">
        <v>49</v>
      </c>
      <c r="B38" s="59" t="s">
        <v>46</v>
      </c>
      <c r="C38" s="60"/>
      <c r="D38" s="8" t="s">
        <v>22</v>
      </c>
      <c r="E38" s="4">
        <f>ROUND(50*1.4*4,0)</f>
        <v>280</v>
      </c>
      <c r="F38" s="25"/>
      <c r="G38" s="25"/>
      <c r="H38" s="31"/>
    </row>
    <row r="39" spans="1:8" ht="34.5" customHeight="1">
      <c r="A39" s="7" t="s">
        <v>24</v>
      </c>
      <c r="B39" s="59" t="s">
        <v>51</v>
      </c>
      <c r="C39" s="60"/>
      <c r="D39" s="8" t="s">
        <v>50</v>
      </c>
      <c r="E39" s="16">
        <f>ROUND(50*1.2*4,0)</f>
        <v>240</v>
      </c>
      <c r="F39" s="25"/>
      <c r="G39" s="25"/>
      <c r="H39" s="31"/>
    </row>
    <row r="40" spans="1:8" ht="34.5" customHeight="1">
      <c r="A40" s="7" t="s">
        <v>56</v>
      </c>
      <c r="B40" s="60" t="s">
        <v>75</v>
      </c>
      <c r="C40" s="60"/>
      <c r="D40" s="8" t="s">
        <v>22</v>
      </c>
      <c r="E40" s="16">
        <f>ROUND(6*1.5*0.4*1.22*4,0)</f>
        <v>18</v>
      </c>
      <c r="F40" s="25"/>
      <c r="G40" s="25"/>
      <c r="H40" s="31"/>
    </row>
    <row r="41" spans="1:10" s="3" customFormat="1" ht="34.5" customHeight="1">
      <c r="A41" s="7" t="s">
        <v>52</v>
      </c>
      <c r="B41" s="59" t="s">
        <v>59</v>
      </c>
      <c r="C41" s="60"/>
      <c r="D41" s="8" t="s">
        <v>22</v>
      </c>
      <c r="E41" s="16">
        <f>ROUND(5*1*0.2*4,1)</f>
        <v>4</v>
      </c>
      <c r="F41" s="25"/>
      <c r="G41" s="25"/>
      <c r="H41" s="31"/>
      <c r="I41" s="2"/>
      <c r="J41" s="2"/>
    </row>
    <row r="42" spans="1:10" s="3" customFormat="1" ht="49.5" customHeight="1">
      <c r="A42" s="7" t="s">
        <v>57</v>
      </c>
      <c r="B42" s="49" t="s">
        <v>55</v>
      </c>
      <c r="C42" s="49"/>
      <c r="D42" s="8" t="s">
        <v>22</v>
      </c>
      <c r="E42" s="22" t="s">
        <v>74</v>
      </c>
      <c r="F42" s="25"/>
      <c r="G42" s="25"/>
      <c r="H42" s="31"/>
      <c r="I42" s="2"/>
      <c r="J42" s="2"/>
    </row>
    <row r="43" spans="1:10" s="35" customFormat="1" ht="24.75" customHeight="1">
      <c r="A43" s="33"/>
      <c r="B43" s="40" t="s">
        <v>65</v>
      </c>
      <c r="C43" s="40"/>
      <c r="D43" s="40"/>
      <c r="E43" s="40"/>
      <c r="F43" s="40"/>
      <c r="G43" s="26"/>
      <c r="H43" s="34"/>
      <c r="I43" s="3"/>
      <c r="J43" s="3"/>
    </row>
    <row r="44" spans="1:10" s="35" customFormat="1" ht="24.75" customHeight="1">
      <c r="A44" s="33"/>
      <c r="B44" s="40" t="s">
        <v>66</v>
      </c>
      <c r="C44" s="40"/>
      <c r="D44" s="40"/>
      <c r="E44" s="40"/>
      <c r="F44" s="40"/>
      <c r="G44" s="26"/>
      <c r="J44" s="34"/>
    </row>
    <row r="45" spans="1:10" s="35" customFormat="1" ht="24.75" customHeight="1">
      <c r="A45" s="33"/>
      <c r="B45" s="40" t="s">
        <v>67</v>
      </c>
      <c r="C45" s="40"/>
      <c r="D45" s="40"/>
      <c r="E45" s="40"/>
      <c r="F45" s="40"/>
      <c r="G45" s="26"/>
      <c r="J45" s="34"/>
    </row>
    <row r="46" spans="1:10" s="35" customFormat="1" ht="24.75" customHeight="1">
      <c r="A46" s="36" t="s">
        <v>68</v>
      </c>
      <c r="B46" s="40" t="s">
        <v>69</v>
      </c>
      <c r="C46" s="40"/>
      <c r="D46" s="40"/>
      <c r="E46" s="40"/>
      <c r="F46" s="40"/>
      <c r="G46" s="26"/>
      <c r="J46" s="34"/>
    </row>
    <row r="47" spans="1:10" s="35" customFormat="1" ht="24.75" customHeight="1">
      <c r="A47" s="36" t="s">
        <v>70</v>
      </c>
      <c r="B47" s="40" t="s">
        <v>71</v>
      </c>
      <c r="C47" s="40"/>
      <c r="D47" s="40"/>
      <c r="E47" s="40"/>
      <c r="F47" s="40"/>
      <c r="G47" s="26"/>
      <c r="J47" s="34"/>
    </row>
    <row r="48" spans="1:10" s="11" customFormat="1" ht="4.5" customHeight="1">
      <c r="A48" s="37"/>
      <c r="B48" s="41"/>
      <c r="C48" s="41"/>
      <c r="D48" s="37"/>
      <c r="E48" s="37"/>
      <c r="F48" s="37"/>
      <c r="G48" s="37"/>
      <c r="J48" s="38"/>
    </row>
    <row r="49" spans="1:10" s="11" customFormat="1" ht="49.5" customHeight="1">
      <c r="A49" s="39" t="s">
        <v>72</v>
      </c>
      <c r="B49" s="39"/>
      <c r="C49" s="39"/>
      <c r="D49" s="39"/>
      <c r="E49" s="39"/>
      <c r="F49" s="39"/>
      <c r="G49" s="39"/>
      <c r="J49" s="38"/>
    </row>
    <row r="50" spans="1:10" s="11" customFormat="1" ht="24.75" customHeight="1">
      <c r="A50" s="39" t="s">
        <v>73</v>
      </c>
      <c r="B50" s="39"/>
      <c r="C50" s="39"/>
      <c r="D50" s="39"/>
      <c r="E50" s="39"/>
      <c r="F50" s="39"/>
      <c r="G50" s="39"/>
      <c r="J50" s="38"/>
    </row>
  </sheetData>
  <sheetProtection/>
  <mergeCells count="53">
    <mergeCell ref="E1:G1"/>
    <mergeCell ref="B42:C42"/>
    <mergeCell ref="B36:C36"/>
    <mergeCell ref="A37:G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18:G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A7:G7"/>
    <mergeCell ref="B8:C8"/>
    <mergeCell ref="B9:C9"/>
    <mergeCell ref="B10:C10"/>
    <mergeCell ref="B11:C11"/>
    <mergeCell ref="A2:G2"/>
    <mergeCell ref="A3:G3"/>
    <mergeCell ref="A4:A5"/>
    <mergeCell ref="B4:C5"/>
    <mergeCell ref="D4:D5"/>
    <mergeCell ref="E4:E5"/>
    <mergeCell ref="F4:G4"/>
    <mergeCell ref="A49:G49"/>
    <mergeCell ref="A50:G50"/>
    <mergeCell ref="B43:F43"/>
    <mergeCell ref="B44:F44"/>
    <mergeCell ref="B45:F45"/>
    <mergeCell ref="B46:F46"/>
    <mergeCell ref="B47:F47"/>
    <mergeCell ref="B48:C48"/>
  </mergeCells>
  <printOptions/>
  <pageMargins left="0.6692913385826772" right="0.1968503937007874" top="0.1968503937007874" bottom="0.472440944881889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Proektmsheni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Levan Rostomashvili</cp:lastModifiedBy>
  <cp:lastPrinted>2015-09-08T08:35:25Z</cp:lastPrinted>
  <dcterms:created xsi:type="dcterms:W3CDTF">2011-02-09T10:48:42Z</dcterms:created>
  <dcterms:modified xsi:type="dcterms:W3CDTF">2015-09-30T08:22:02Z</dcterms:modified>
  <cp:category/>
  <cp:version/>
  <cp:contentType/>
  <cp:contentStatus/>
</cp:coreProperties>
</file>