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135" windowHeight="7590" activeTab="0"/>
  </bookViews>
  <sheets>
    <sheet name="LOKALURI" sheetId="1" r:id="rId1"/>
  </sheets>
  <definedNames>
    <definedName name="_xlnm.Print_Area" localSheetId="0">'LOKALURI'!$A$1:$G$126</definedName>
    <definedName name="_xlnm.Print_Titles" localSheetId="0">'LOKALURI'!$9:$9</definedName>
  </definedNames>
  <calcPr fullCalcOnLoad="1" fullPrecision="0"/>
</workbook>
</file>

<file path=xl/sharedStrings.xml><?xml version="1.0" encoding="utf-8"?>
<sst xmlns="http://schemas.openxmlformats.org/spreadsheetml/2006/main" count="269" uniqueCount="115">
  <si>
    <t>samuSaos dasaxeleba</t>
  </si>
  <si>
    <t>jami</t>
  </si>
  <si>
    <t>lari</t>
  </si>
  <si>
    <t>saxarjTaRricxvo Rirebuleba</t>
  </si>
  <si>
    <t>kac/sT</t>
  </si>
  <si>
    <t>manqanebi</t>
  </si>
  <si>
    <t>raodenoba</t>
  </si>
  <si>
    <t>#</t>
  </si>
  <si>
    <t>samontaJo samuSaoebi</t>
  </si>
  <si>
    <t>sxva masalebi</t>
  </si>
  <si>
    <t>jami:</t>
  </si>
  <si>
    <t xml:space="preserve">SromiTi danaxarjebi </t>
  </si>
  <si>
    <t>saproeqto monacemze</t>
  </si>
  <si>
    <t>ganzomilebis erTelze</t>
  </si>
  <si>
    <t>sul</t>
  </si>
  <si>
    <t>zednadebi xarjebi  %</t>
  </si>
  <si>
    <t>gegmiuri dagroveba  %</t>
  </si>
  <si>
    <t>ganzomilebis 
erTeuli</t>
  </si>
  <si>
    <t>SromiTi danaxarjebi</t>
  </si>
  <si>
    <t>t</t>
  </si>
  <si>
    <t>Sromis danaxarjebi</t>
  </si>
  <si>
    <t>manq/sT</t>
  </si>
  <si>
    <t>sxva manqanebi</t>
  </si>
  <si>
    <t>manqana-meqanizmebi</t>
  </si>
  <si>
    <t>masalebi</t>
  </si>
  <si>
    <t>proeqt.</t>
  </si>
  <si>
    <t>grZ/m</t>
  </si>
  <si>
    <t>kg</t>
  </si>
  <si>
    <t>cali</t>
  </si>
  <si>
    <t>1000 m</t>
  </si>
  <si>
    <t>qviSa-xreSi</t>
  </si>
  <si>
    <t>m2</t>
  </si>
  <si>
    <t>mTliani saxarjTaRricxvo Rirebuleba</t>
  </si>
  <si>
    <t>ganzomi lebis erTeulze</t>
  </si>
  <si>
    <t>eqskevatori</t>
  </si>
  <si>
    <t>sul jami:</t>
  </si>
  <si>
    <t>sademontaJo samuSaoebi</t>
  </si>
  <si>
    <t>eleqtrodi</t>
  </si>
  <si>
    <t>milkvadrati 60X40X3</t>
  </si>
  <si>
    <t xml:space="preserve">satrasporto xarjebi 
</t>
  </si>
  <si>
    <t>grZ.m</t>
  </si>
  <si>
    <t>lokalur-resursuli xarjTaRricxva</t>
  </si>
  <si>
    <t>1 tona ximinji</t>
  </si>
  <si>
    <t>dizelagregati ximinjis 108 cx.Z</t>
  </si>
  <si>
    <t>saavtomobilo amwe 6,3 t-mde</t>
  </si>
  <si>
    <t>ximinji, liTonis mili d-426mm, kedlis sisqiT 12mm</t>
  </si>
  <si>
    <t>1m-123kg</t>
  </si>
  <si>
    <t>WanWiki qanCiT normaluri da zusti 
Sesrulebis</t>
  </si>
  <si>
    <t>xidis sayrdeni dgarebis damzadebis samuSaoebi</t>
  </si>
  <si>
    <t>ximinjebze dgarebis montaJi</t>
  </si>
  <si>
    <t>1 tona</t>
  </si>
  <si>
    <t>miwis amoReba sapirwone tvirTebis mosawyobad</t>
  </si>
  <si>
    <r>
      <t>m</t>
    </r>
    <r>
      <rPr>
        <b/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</si>
  <si>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3</t>
    </r>
  </si>
  <si>
    <t>sapirwoneebisaTvis qviSa-xreSovani baliSis mowyoba</t>
  </si>
  <si>
    <t>sapirwone tvirTis mowyoba betoniT</t>
  </si>
  <si>
    <r>
      <t>1000 m</t>
    </r>
    <r>
      <rPr>
        <b/>
        <vertAlign val="superscript"/>
        <sz val="10"/>
        <color indexed="8"/>
        <rFont val="AcadNusx"/>
        <family val="0"/>
      </rPr>
      <t>3</t>
    </r>
  </si>
  <si>
    <t>Casatanebeli detalebi</t>
  </si>
  <si>
    <t>betoni b-22,5</t>
  </si>
  <si>
    <t xml:space="preserve">traqtori </t>
  </si>
  <si>
    <t>jalambari</t>
  </si>
  <si>
    <t>samagrebi</t>
  </si>
  <si>
    <t>tona</t>
  </si>
  <si>
    <t>moTuTiebuli mavTulbadis montaJi</t>
  </si>
  <si>
    <t>samagri detalebi</t>
  </si>
  <si>
    <t>xidze fenilis mowyoba daxerxili xe-masaliT</t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</si>
  <si>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</si>
  <si>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t>amwe</t>
  </si>
  <si>
    <r>
      <t>m</t>
    </r>
    <r>
      <rPr>
        <vertAlign val="superscript"/>
        <sz val="10"/>
        <color indexed="8"/>
        <rFont val="AcadNusx"/>
        <family val="0"/>
      </rPr>
      <t>3</t>
    </r>
  </si>
  <si>
    <t>samontaJo detalebi</t>
  </si>
  <si>
    <t>zeTovani saRebavi antikoroziuli</t>
  </si>
  <si>
    <t>ბიის ადმინისტრაციული ერთეულის ტერიტორიაზე მდინარე ხობის ადიდების შედეგად წარეცხილი საცალფეხო ხიდის ბურჯის გამაგრებითი სამუშაოები</t>
  </si>
  <si>
    <t>amwe 12 tona</t>
  </si>
  <si>
    <r>
      <t>100 m</t>
    </r>
    <r>
      <rPr>
        <b/>
        <vertAlign val="superscript"/>
        <sz val="10"/>
        <rFont val="AcadNusx"/>
        <family val="0"/>
      </rPr>
      <t>2</t>
    </r>
  </si>
  <si>
    <t>xidis xis fenilis demontaJi adgilze dasawyobebiT Semdgomi gamoyenebis mizniT</t>
  </si>
  <si>
    <t>ximinjebis mowyoba dizelCaquCiT (orive napirze)</t>
  </si>
  <si>
    <t>ximinji, liTonis mili d-426mm, kedlis sisqiT 10mm</t>
  </si>
  <si>
    <t>liTonis mili d-219mm, kedlis sisqiT 8mm</t>
  </si>
  <si>
    <t>foladis furclovana 10 mm sisqis</t>
  </si>
  <si>
    <t>foladis furclovana 8 mm sisqis</t>
  </si>
  <si>
    <t>liTonis samontaJo detalebi</t>
  </si>
  <si>
    <t>arsebuli</t>
  </si>
  <si>
    <t>foladis bagiri d-8 mm</t>
  </si>
  <si>
    <t>foladis bagiri d-30mm (arsebuli)</t>
  </si>
  <si>
    <t>foladis bagiri d-38mm</t>
  </si>
  <si>
    <t>damWimi (8 cali, maT Soris 4 arsebuli)</t>
  </si>
  <si>
    <r>
      <t>daxerxili xe-masala (akacia) 7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arsebuli</t>
    </r>
  </si>
  <si>
    <t>glinula 8 mm (560 m arsebuli)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</si>
  <si>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</si>
  <si>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qviSa-xreSis transportireba 3 km-mde</t>
  </si>
  <si>
    <t>Sveleri ortesebri #27</t>
  </si>
  <si>
    <t>liTonis mili d-168X6mm</t>
  </si>
  <si>
    <r>
      <t xml:space="preserve">armatura </t>
    </r>
    <r>
      <rPr>
        <sz val="10"/>
        <rFont val="Academic-Times"/>
        <family val="0"/>
      </rPr>
      <t>d</t>
    </r>
    <r>
      <rPr>
        <sz val="10"/>
        <rFont val="AcadNusx"/>
        <family val="0"/>
      </rPr>
      <t xml:space="preserve">-16 </t>
    </r>
    <r>
      <rPr>
        <sz val="10"/>
        <rFont val="Academic-Times"/>
        <family val="0"/>
      </rPr>
      <t>A</t>
    </r>
    <r>
      <rPr>
        <sz val="10"/>
        <rFont val="AcadNusx"/>
        <family val="0"/>
      </rPr>
      <t>-III</t>
    </r>
  </si>
  <si>
    <t>ximinjebis mowyoba dizelCaquCiT kibeebisTvis</t>
  </si>
  <si>
    <t>ximinji, liTonis mili d-219mm, kedlis sisqiT 8mm</t>
  </si>
  <si>
    <t>liTonis kibis mowyoba</t>
  </si>
  <si>
    <t>kuTxovana 50X50X5</t>
  </si>
  <si>
    <t>kuTxovana 70X70X7</t>
  </si>
  <si>
    <t>foladis furclovana 3 mm sisqis</t>
  </si>
  <si>
    <t>liTonis elementebis SeRebva</t>
  </si>
  <si>
    <t xml:space="preserve">xidis liTonis burjebis, konstruqciebis, bagirebis da mavTulbadis demontaJi adgilze dasawyobebiT </t>
  </si>
  <si>
    <t xml:space="preserve">damzRvevi samagri fiqsatoris (arsebulis foladis bagiri d-38mm  gamoyenebiT)  mowyoba </t>
  </si>
  <si>
    <t>foladis bagiri d-38mm (arsebuli)</t>
  </si>
  <si>
    <t>mzidi da samagri liTonis gvarlebis montaJi (liTonis Semkravi kronSteinis mowyobiT)</t>
  </si>
  <si>
    <t>kuTxovana 60X60X5</t>
  </si>
  <si>
    <t>Sveleri d-10</t>
  </si>
  <si>
    <t>Sveleri ortesebri #27 (arsebuli)</t>
  </si>
  <si>
    <t xml:space="preserve">Sromis danaxarji </t>
  </si>
  <si>
    <t>kc/sT</t>
  </si>
  <si>
    <t>100 m2</t>
  </si>
  <si>
    <t>mavTulbade moTuTiebuli 2,5 mm 30X30 240 m2 arsebuli</t>
  </si>
  <si>
    <t>14</t>
  </si>
  <si>
    <t>foladis furclovana 15 mm sisqis</t>
  </si>
  <si>
    <t xml:space="preserve">Seadgina:               </t>
  </si>
  <si>
    <t>d.R.g.  %</t>
  </si>
</sst>
</file>

<file path=xl/styles.xml><?xml version="1.0" encoding="utf-8"?>
<styleSheet xmlns="http://schemas.openxmlformats.org/spreadsheetml/2006/main">
  <numFmts count="60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  <numFmt numFmtId="188" formatCode="0.00000"/>
    <numFmt numFmtId="189" formatCode="0.0%"/>
    <numFmt numFmtId="190" formatCode="0.00_ ;[Red]\-0.00\ "/>
    <numFmt numFmtId="191" formatCode="#,##0.0"/>
    <numFmt numFmtId="192" formatCode="#,##0.000"/>
    <numFmt numFmtId="193" formatCode="#,##0.0000"/>
    <numFmt numFmtId="194" formatCode="#,##0.00000"/>
    <numFmt numFmtId="195" formatCode="_-* #,##0.00_-;\-* #,##0.00_-;_-* &quot;-&quot;??_-;_-@_-"/>
    <numFmt numFmtId="196" formatCode="_-* #,##0.0000_-;\-* #,##0.0000_-;_-* &quot;-&quot;??_-;_-@_-"/>
    <numFmt numFmtId="197" formatCode="_-* #,##0.0000_р_._-;\-* #,##0.0000_р_._-;_-* &quot;-&quot;????_р_._-;_-@_-"/>
    <numFmt numFmtId="198" formatCode="[$-437]yyyy\ &quot;წლის&quot;\ dd\ mm\,\ dddd"/>
    <numFmt numFmtId="199" formatCode="[$-409]dddd\,\ mmmm\ dd\,\ yyyy"/>
    <numFmt numFmtId="200" formatCode="_(* #,##0.0000_);_(* \(#,##0.0000\);_(* &quot;-&quot;????_);_(@_)"/>
    <numFmt numFmtId="201" formatCode="#,##0.00_ ;\-#,##0.00\ 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#,##0.000000"/>
    <numFmt numFmtId="206" formatCode="0.000000"/>
    <numFmt numFmtId="207" formatCode="#,##0.00_ ;[Red]\-#,##0.00\ "/>
    <numFmt numFmtId="208" formatCode="_-* #,##0.000_р_._-;\-* #,##0.000_р_._-;_-* &quot;-&quot;??_р_._-;_-@_-"/>
    <numFmt numFmtId="209" formatCode="0.00_ ;\-0.00\ "/>
    <numFmt numFmtId="210" formatCode="&quot;დიახ&quot;;&quot;დიახ&quot;;&quot;არა&quot;"/>
    <numFmt numFmtId="211" formatCode="&quot;ჭეშმარიარიტი&quot;;&quot;ჭეშმარიარიტი&quot;;&quot;მცდარი&quot;"/>
    <numFmt numFmtId="212" formatCode="&quot;ჩართვა&quot;;&quot;ჩართვა&quot;;&quot;გამორთვა&quot;"/>
    <numFmt numFmtId="213" formatCode="[$€-2]\ #,##0.00_);[Red]\([$€-2]\ #,##0.00\)"/>
    <numFmt numFmtId="214" formatCode="_-* #,##0.000_р_._-;\-* #,##0.000_р_._-;_-* &quot;-&quot;???_р_._-;_-@_-"/>
    <numFmt numFmtId="215" formatCode="#,##0.000_ ;\-#,##0.0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0"/>
    </font>
    <font>
      <sz val="10"/>
      <name val="AcadMtavr"/>
      <family val="0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b/>
      <sz val="10"/>
      <name val="AcadNusx"/>
      <family val="0"/>
    </font>
    <font>
      <sz val="10"/>
      <name val="Academic-Times"/>
      <family val="0"/>
    </font>
    <font>
      <b/>
      <vertAlign val="superscript"/>
      <sz val="10"/>
      <name val="AcadNusx"/>
      <family val="0"/>
    </font>
    <font>
      <b/>
      <sz val="10"/>
      <color indexed="8"/>
      <name val="AcadNusx"/>
      <family val="0"/>
    </font>
    <font>
      <vertAlign val="superscript"/>
      <sz val="10"/>
      <name val="AcadNusx"/>
      <family val="0"/>
    </font>
    <font>
      <b/>
      <vertAlign val="superscript"/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u val="single"/>
      <sz val="9.35"/>
      <color indexed="20"/>
      <name val="Calibri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u val="single"/>
      <sz val="9.35"/>
      <color indexed="12"/>
      <name val="Calibri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10"/>
      <color indexed="8"/>
      <name val="AcadNusx"/>
      <family val="0"/>
    </font>
    <font>
      <b/>
      <sz val="9"/>
      <color indexed="8"/>
      <name val="AcadNusx"/>
      <family val="0"/>
    </font>
    <font>
      <sz val="11"/>
      <color indexed="9"/>
      <name val="AcadNusx"/>
      <family val="0"/>
    </font>
    <font>
      <sz val="8"/>
      <color indexed="9"/>
      <name val="AcadNusx"/>
      <family val="0"/>
    </font>
    <font>
      <sz val="11"/>
      <color theme="0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theme="1"/>
      <name val="AcadNusx"/>
      <family val="0"/>
    </font>
    <font>
      <sz val="8"/>
      <color rgb="FF000000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b/>
      <sz val="9"/>
      <color theme="1"/>
      <name val="AcadNusx"/>
      <family val="0"/>
    </font>
    <font>
      <sz val="11"/>
      <color theme="0"/>
      <name val="AcadNusx"/>
      <family val="0"/>
    </font>
    <font>
      <sz val="8"/>
      <color theme="0"/>
      <name val="AcadNusx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0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28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29" borderId="8" applyNumberFormat="0" applyAlignment="0" applyProtection="0"/>
    <xf numFmtId="169" fontId="1" fillId="0" borderId="0" applyFont="0" applyFill="0" applyBorder="0" applyAlignment="0" applyProtection="0"/>
    <xf numFmtId="0" fontId="1" fillId="30" borderId="9" applyNumberFormat="0" applyFont="0" applyAlignment="0" applyProtection="0"/>
    <xf numFmtId="0" fontId="57" fillId="31" borderId="1" applyNumberFormat="0" applyAlignment="0" applyProtection="0"/>
    <xf numFmtId="0" fontId="5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9" fontId="7" fillId="33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59" fillId="7" borderId="14" xfId="0" applyNumberFormat="1" applyFont="1" applyFill="1" applyBorder="1" applyAlignment="1">
      <alignment horizontal="center" vertical="center" wrapText="1"/>
    </xf>
    <xf numFmtId="2" fontId="60" fillId="7" borderId="14" xfId="0" applyNumberFormat="1" applyFont="1" applyFill="1" applyBorder="1" applyAlignment="1">
      <alignment horizontal="center" vertical="center" wrapText="1"/>
    </xf>
    <xf numFmtId="4" fontId="60" fillId="7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4" fontId="61" fillId="0" borderId="11" xfId="0" applyNumberFormat="1" applyFont="1" applyFill="1" applyBorder="1" applyAlignment="1">
      <alignment vertical="center"/>
    </xf>
    <xf numFmtId="4" fontId="61" fillId="0" borderId="11" xfId="0" applyNumberFormat="1" applyFont="1" applyBorder="1" applyAlignment="1">
      <alignment vertical="center"/>
    </xf>
    <xf numFmtId="0" fontId="61" fillId="0" borderId="12" xfId="0" applyFont="1" applyBorder="1" applyAlignment="1">
      <alignment horizontal="center" vertical="center"/>
    </xf>
    <xf numFmtId="4" fontId="61" fillId="0" borderId="12" xfId="0" applyNumberFormat="1" applyFont="1" applyFill="1" applyBorder="1" applyAlignment="1">
      <alignment vertical="center"/>
    </xf>
    <xf numFmtId="4" fontId="61" fillId="0" borderId="12" xfId="0" applyNumberFormat="1" applyFont="1" applyBorder="1" applyAlignment="1">
      <alignment vertical="center"/>
    </xf>
    <xf numFmtId="4" fontId="3" fillId="0" borderId="11" xfId="51" applyNumberFormat="1" applyFont="1" applyBorder="1" applyAlignment="1">
      <alignment horizontal="right" vertical="top" wrapText="1"/>
    </xf>
    <xf numFmtId="4" fontId="3" fillId="0" borderId="11" xfId="51" applyNumberFormat="1" applyFont="1" applyFill="1" applyBorder="1" applyAlignment="1">
      <alignment horizontal="right" vertical="top" wrapText="1"/>
    </xf>
    <xf numFmtId="4" fontId="3" fillId="0" borderId="12" xfId="51" applyNumberFormat="1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 vertical="center"/>
    </xf>
    <xf numFmtId="195" fontId="3" fillId="0" borderId="11" xfId="51" applyNumberFormat="1" applyFont="1" applyFill="1" applyBorder="1" applyAlignment="1" applyProtection="1">
      <alignment horizontal="right" vertical="top" wrapText="1"/>
      <protection locked="0"/>
    </xf>
    <xf numFmtId="195" fontId="3" fillId="0" borderId="16" xfId="51" applyNumberFormat="1" applyFont="1" applyFill="1" applyBorder="1" applyAlignment="1">
      <alignment horizontal="right" vertical="top" wrapText="1"/>
    </xf>
    <xf numFmtId="4" fontId="61" fillId="0" borderId="12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195" fontId="3" fillId="0" borderId="17" xfId="51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right" vertical="center"/>
    </xf>
    <xf numFmtId="2" fontId="11" fillId="0" borderId="19" xfId="0" applyNumberFormat="1" applyFont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195" fontId="11" fillId="0" borderId="19" xfId="51" applyNumberFormat="1" applyFont="1" applyFill="1" applyBorder="1" applyAlignment="1">
      <alignment horizontal="right" vertical="center" wrapText="1"/>
    </xf>
    <xf numFmtId="4" fontId="62" fillId="0" borderId="18" xfId="0" applyNumberFormat="1" applyFont="1" applyFill="1" applyBorder="1" applyAlignment="1">
      <alignment vertical="center"/>
    </xf>
    <xf numFmtId="4" fontId="62" fillId="0" borderId="18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2" fontId="61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 wrapText="1"/>
    </xf>
    <xf numFmtId="4" fontId="11" fillId="0" borderId="18" xfId="51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2" xfId="51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4" fontId="61" fillId="0" borderId="11" xfId="0" applyNumberFormat="1" applyFont="1" applyFill="1" applyBorder="1" applyAlignment="1">
      <alignment horizontal="right" vertical="center"/>
    </xf>
    <xf numFmtId="195" fontId="11" fillId="0" borderId="18" xfId="51" applyNumberFormat="1" applyFont="1" applyFill="1" applyBorder="1" applyAlignment="1" applyProtection="1">
      <alignment horizontal="center" vertical="center" wrapText="1"/>
      <protection locked="0"/>
    </xf>
    <xf numFmtId="195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7" borderId="10" xfId="0" applyFont="1" applyFill="1" applyBorder="1" applyAlignment="1">
      <alignment horizontal="center" vertical="center"/>
    </xf>
    <xf numFmtId="1" fontId="3" fillId="7" borderId="10" xfId="0" applyNumberFormat="1" applyFont="1" applyFill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95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/>
    </xf>
    <xf numFmtId="0" fontId="11" fillId="0" borderId="18" xfId="0" applyFont="1" applyFill="1" applyBorder="1" applyAlignment="1">
      <alignment vertical="center" wrapText="1"/>
    </xf>
    <xf numFmtId="4" fontId="7" fillId="33" borderId="20" xfId="0" applyNumberFormat="1" applyFont="1" applyFill="1" applyBorder="1" applyAlignment="1">
      <alignment horizontal="right" vertical="center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0" borderId="0" xfId="0" applyFont="1" applyFill="1" applyAlignment="1">
      <alignment/>
    </xf>
    <xf numFmtId="4" fontId="61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92" fontId="62" fillId="0" borderId="18" xfId="0" applyNumberFormat="1" applyFont="1" applyBorder="1" applyAlignment="1">
      <alignment vertical="center"/>
    </xf>
    <xf numFmtId="195" fontId="3" fillId="0" borderId="16" xfId="52" applyNumberFormat="1" applyFont="1" applyFill="1" applyBorder="1" applyAlignment="1">
      <alignment horizontal="right" vertical="center" wrapText="1"/>
    </xf>
    <xf numFmtId="4" fontId="3" fillId="0" borderId="11" xfId="52" applyNumberFormat="1" applyFont="1" applyFill="1" applyBorder="1" applyAlignment="1">
      <alignment horizontal="right" vertical="center" wrapText="1"/>
    </xf>
    <xf numFmtId="4" fontId="3" fillId="0" borderId="11" xfId="52" applyNumberFormat="1" applyFont="1" applyFill="1" applyBorder="1" applyAlignment="1">
      <alignment horizontal="right" vertical="top" wrapText="1"/>
    </xf>
    <xf numFmtId="195" fontId="3" fillId="0" borderId="11" xfId="52" applyNumberFormat="1" applyFont="1" applyFill="1" applyBorder="1" applyAlignment="1" applyProtection="1">
      <alignment horizontal="right" vertical="top" wrapText="1"/>
      <protection locked="0"/>
    </xf>
    <xf numFmtId="4" fontId="3" fillId="0" borderId="12" xfId="52" applyNumberFormat="1" applyFont="1" applyFill="1" applyBorder="1" applyAlignment="1">
      <alignment horizontal="right" vertical="center" wrapText="1"/>
    </xf>
    <xf numFmtId="195" fontId="3" fillId="0" borderId="17" xfId="52" applyNumberFormat="1" applyFont="1" applyFill="1" applyBorder="1" applyAlignment="1">
      <alignment horizontal="right" vertical="center" wrapText="1"/>
    </xf>
    <xf numFmtId="0" fontId="6" fillId="7" borderId="0" xfId="0" applyFont="1" applyFill="1" applyAlignment="1">
      <alignment/>
    </xf>
    <xf numFmtId="2" fontId="11" fillId="0" borderId="18" xfId="52" applyNumberFormat="1" applyFont="1" applyBorder="1" applyAlignment="1">
      <alignment horizontal="right" vertical="center" wrapText="1"/>
    </xf>
    <xf numFmtId="2" fontId="11" fillId="0" borderId="18" xfId="52" applyNumberFormat="1" applyFont="1" applyFill="1" applyBorder="1" applyAlignment="1" applyProtection="1">
      <alignment horizontal="right" vertical="center" wrapText="1"/>
      <protection locked="0"/>
    </xf>
    <xf numFmtId="4" fontId="3" fillId="0" borderId="11" xfId="52" applyNumberFormat="1" applyFont="1" applyBorder="1" applyAlignment="1">
      <alignment horizontal="right" vertical="center" wrapText="1"/>
    </xf>
    <xf numFmtId="4" fontId="3" fillId="0" borderId="12" xfId="52" applyNumberFormat="1" applyFont="1" applyBorder="1" applyAlignment="1">
      <alignment horizontal="right" vertical="center" wrapText="1"/>
    </xf>
    <xf numFmtId="2" fontId="6" fillId="0" borderId="0" xfId="0" applyNumberFormat="1" applyFont="1" applyFill="1" applyAlignment="1">
      <alignment/>
    </xf>
    <xf numFmtId="0" fontId="3" fillId="7" borderId="21" xfId="0" applyFont="1" applyFill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 vertical="center"/>
    </xf>
    <xf numFmtId="1" fontId="3" fillId="7" borderId="22" xfId="0" applyNumberFormat="1" applyFont="1" applyFill="1" applyBorder="1" applyAlignment="1">
      <alignment horizontal="center" vertical="center"/>
    </xf>
    <xf numFmtId="209" fontId="11" fillId="0" borderId="19" xfId="52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  <xf numFmtId="2" fontId="11" fillId="0" borderId="18" xfId="52" applyNumberFormat="1" applyFont="1" applyFill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3" fillId="7" borderId="13" xfId="0" applyFont="1" applyFill="1" applyBorder="1" applyAlignment="1">
      <alignment horizontal="center" vertical="center"/>
    </xf>
    <xf numFmtId="4" fontId="14" fillId="0" borderId="16" xfId="0" applyNumberFormat="1" applyFont="1" applyBorder="1" applyAlignment="1">
      <alignment vertical="center"/>
    </xf>
    <xf numFmtId="0" fontId="62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4" fontId="61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192" fontId="3" fillId="0" borderId="11" xfId="52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top" wrapText="1"/>
    </xf>
    <xf numFmtId="192" fontId="61" fillId="0" borderId="12" xfId="0" applyNumberFormat="1" applyFont="1" applyFill="1" applyBorder="1" applyAlignment="1">
      <alignment horizontal="right" vertical="center"/>
    </xf>
    <xf numFmtId="192" fontId="61" fillId="0" borderId="12" xfId="0" applyNumberFormat="1" applyFont="1" applyBorder="1" applyAlignment="1">
      <alignment vertical="center"/>
    </xf>
    <xf numFmtId="193" fontId="62" fillId="0" borderId="18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4" fontId="3" fillId="34" borderId="12" xfId="52" applyNumberFormat="1" applyFont="1" applyFill="1" applyBorder="1" applyAlignment="1">
      <alignment horizontal="right" vertical="center" wrapText="1"/>
    </xf>
    <xf numFmtId="0" fontId="61" fillId="0" borderId="23" xfId="0" applyFont="1" applyBorder="1" applyAlignment="1">
      <alignment wrapText="1"/>
    </xf>
    <xf numFmtId="0" fontId="61" fillId="0" borderId="24" xfId="0" applyFont="1" applyBorder="1" applyAlignment="1">
      <alignment horizontal="center" vertical="center"/>
    </xf>
    <xf numFmtId="2" fontId="61" fillId="0" borderId="23" xfId="0" applyNumberFormat="1" applyFont="1" applyBorder="1" applyAlignment="1">
      <alignment horizontal="right" vertical="center"/>
    </xf>
    <xf numFmtId="2" fontId="61" fillId="0" borderId="24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 wrapText="1"/>
    </xf>
    <xf numFmtId="4" fontId="64" fillId="35" borderId="0" xfId="0" applyNumberFormat="1" applyFont="1" applyFill="1" applyAlignment="1">
      <alignment horizontal="center" vertical="center"/>
    </xf>
    <xf numFmtId="0" fontId="64" fillId="35" borderId="0" xfId="0" applyFont="1" applyFill="1" applyAlignment="1">
      <alignment/>
    </xf>
    <xf numFmtId="0" fontId="65" fillId="35" borderId="0" xfId="0" applyFont="1" applyFill="1" applyAlignment="1">
      <alignment/>
    </xf>
    <xf numFmtId="2" fontId="64" fillId="35" borderId="0" xfId="0" applyNumberFormat="1" applyFont="1" applyFill="1" applyAlignment="1">
      <alignment horizontal="center" vertical="center"/>
    </xf>
    <xf numFmtId="0" fontId="64" fillId="35" borderId="0" xfId="0" applyFont="1" applyFill="1" applyAlignment="1">
      <alignment horizontal="center" vertical="center"/>
    </xf>
    <xf numFmtId="0" fontId="64" fillId="35" borderId="0" xfId="0" applyFont="1" applyFill="1" applyAlignment="1">
      <alignment horizontal="center"/>
    </xf>
    <xf numFmtId="187" fontId="64" fillId="35" borderId="0" xfId="0" applyNumberFormat="1" applyFont="1" applyFill="1" applyAlignment="1">
      <alignment horizontal="center" vertical="center"/>
    </xf>
    <xf numFmtId="0" fontId="64" fillId="35" borderId="0" xfId="0" applyFont="1" applyFill="1" applyAlignment="1">
      <alignment horizontal="left" vertical="center"/>
    </xf>
    <xf numFmtId="195" fontId="64" fillId="35" borderId="0" xfId="0" applyNumberFormat="1" applyFont="1" applyFill="1" applyAlignment="1">
      <alignment/>
    </xf>
    <xf numFmtId="171" fontId="64" fillId="35" borderId="0" xfId="0" applyNumberFormat="1" applyFont="1" applyFill="1" applyAlignment="1">
      <alignment/>
    </xf>
    <xf numFmtId="2" fontId="64" fillId="35" borderId="0" xfId="0" applyNumberFormat="1" applyFont="1" applyFill="1" applyAlignment="1">
      <alignment/>
    </xf>
    <xf numFmtId="2" fontId="60" fillId="7" borderId="25" xfId="0" applyNumberFormat="1" applyFont="1" applyFill="1" applyBorder="1" applyAlignment="1">
      <alignment horizontal="center" vertical="center" wrapText="1"/>
    </xf>
    <xf numFmtId="2" fontId="60" fillId="7" borderId="26" xfId="0" applyNumberFormat="1" applyFont="1" applyFill="1" applyBorder="1" applyAlignment="1">
      <alignment horizontal="center" vertical="center" wrapText="1"/>
    </xf>
    <xf numFmtId="0" fontId="59" fillId="7" borderId="27" xfId="0" applyFont="1" applyFill="1" applyBorder="1" applyAlignment="1">
      <alignment horizontal="center" vertical="center"/>
    </xf>
    <xf numFmtId="0" fontId="59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4" fontId="59" fillId="7" borderId="18" xfId="0" applyNumberFormat="1" applyFont="1" applyFill="1" applyBorder="1" applyAlignment="1">
      <alignment horizontal="center" vertical="center" wrapText="1"/>
    </xf>
    <xf numFmtId="0" fontId="59" fillId="7" borderId="18" xfId="0" applyFont="1" applyFill="1" applyBorder="1" applyAlignment="1">
      <alignment horizontal="center" vertical="center" wrapText="1"/>
    </xf>
    <xf numFmtId="0" fontId="59" fillId="7" borderId="14" xfId="0" applyFont="1" applyFill="1" applyBorder="1" applyAlignment="1">
      <alignment horizontal="center" vertical="center"/>
    </xf>
    <xf numFmtId="0" fontId="59" fillId="7" borderId="21" xfId="0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52">
    <cellStyle name="Normal" xfId="0"/>
    <cellStyle name="20% - მახვილი1" xfId="15"/>
    <cellStyle name="20% - მახვილი2" xfId="16"/>
    <cellStyle name="20% - მახვილი3" xfId="17"/>
    <cellStyle name="20% - მახვილი4" xfId="18"/>
    <cellStyle name="20% - მახვილი5" xfId="19"/>
    <cellStyle name="20% - მახვილი6" xfId="20"/>
    <cellStyle name="40% - მახვილი1" xfId="21"/>
    <cellStyle name="40% - მახვილი2" xfId="22"/>
    <cellStyle name="40% - მახვილი3" xfId="23"/>
    <cellStyle name="40% - მახვილი4" xfId="24"/>
    <cellStyle name="40% - მახვილი5" xfId="25"/>
    <cellStyle name="40% - მახვილი6" xfId="26"/>
    <cellStyle name="60% - მახვილი1" xfId="27"/>
    <cellStyle name="60% - მახვილი2" xfId="28"/>
    <cellStyle name="60% - მახვილი3" xfId="29"/>
    <cellStyle name="60% - მახვილი4" xfId="30"/>
    <cellStyle name="60% - მახვილი5" xfId="31"/>
    <cellStyle name="60% - მახვილი6" xfId="32"/>
    <cellStyle name="Normal 10" xfId="33"/>
    <cellStyle name="Обычный 2" xfId="34"/>
    <cellStyle name="Hyperlink" xfId="35"/>
    <cellStyle name="Followed Hyperlink" xfId="36"/>
    <cellStyle name="გამოთვლა" xfId="37"/>
    <cellStyle name="გამოტანა" xfId="38"/>
    <cellStyle name="განმარტებითი ტექსტი" xfId="39"/>
    <cellStyle name="გაფრთხილების ტექსტი" xfId="40"/>
    <cellStyle name="დაკავშირებული უჯრა" xfId="41"/>
    <cellStyle name="Currency" xfId="42"/>
    <cellStyle name="Currency [0]" xfId="43"/>
    <cellStyle name="კარგი" xfId="44"/>
    <cellStyle name="მახვილი1" xfId="45"/>
    <cellStyle name="მახვილი2" xfId="46"/>
    <cellStyle name="მახვილი3" xfId="47"/>
    <cellStyle name="მახვილი4" xfId="48"/>
    <cellStyle name="მახვილი5" xfId="49"/>
    <cellStyle name="მახვილი6" xfId="50"/>
    <cellStyle name="Comma" xfId="51"/>
    <cellStyle name="მძიმე 2" xfId="52"/>
    <cellStyle name="ნეიტრალური" xfId="53"/>
    <cellStyle name="Percent" xfId="54"/>
    <cellStyle name="სათაური" xfId="55"/>
    <cellStyle name="სათაური 1" xfId="56"/>
    <cellStyle name="სათაური 2" xfId="57"/>
    <cellStyle name="სათაური 4" xfId="58"/>
    <cellStyle name="სათაური3" xfId="59"/>
    <cellStyle name="სულ" xfId="60"/>
    <cellStyle name="უჯრის შემოწმება" xfId="61"/>
    <cellStyle name="Comma [0]" xfId="62"/>
    <cellStyle name="შენიშვნა" xfId="63"/>
    <cellStyle name="შეტანა" xfId="64"/>
    <cellStyle name="ცუდი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="115" zoomScaleNormal="115" workbookViewId="0" topLeftCell="A118">
      <selection activeCell="I14" sqref="I14"/>
    </sheetView>
  </sheetViews>
  <sheetFormatPr defaultColWidth="9.140625" defaultRowHeight="15"/>
  <cols>
    <col min="1" max="1" width="2.7109375" style="9" customWidth="1"/>
    <col min="2" max="2" width="38.00390625" style="2" customWidth="1"/>
    <col min="3" max="3" width="8.00390625" style="9" customWidth="1"/>
    <col min="4" max="4" width="8.8515625" style="4" customWidth="1"/>
    <col min="5" max="5" width="10.140625" style="3" customWidth="1"/>
    <col min="6" max="6" width="8.57421875" style="4" customWidth="1"/>
    <col min="7" max="7" width="12.8515625" style="3" customWidth="1"/>
    <col min="8" max="8" width="14.28125" style="72" customWidth="1"/>
    <col min="9" max="9" width="14.7109375" style="1" customWidth="1"/>
    <col min="10" max="10" width="12.00390625" style="1" customWidth="1"/>
    <col min="11" max="13" width="11.28125" style="1" customWidth="1"/>
    <col min="14" max="16384" width="9.140625" style="1" customWidth="1"/>
  </cols>
  <sheetData>
    <row r="1" spans="1:13" ht="36" customHeight="1">
      <c r="A1" s="152" t="s">
        <v>71</v>
      </c>
      <c r="B1" s="153"/>
      <c r="C1" s="153"/>
      <c r="D1" s="153"/>
      <c r="E1" s="153"/>
      <c r="F1" s="153"/>
      <c r="G1" s="153"/>
      <c r="H1" s="124" t="e">
        <f>#REF!</f>
        <v>#REF!</v>
      </c>
      <c r="I1" s="125"/>
      <c r="J1" s="125"/>
      <c r="K1" s="125"/>
      <c r="L1" s="125"/>
      <c r="M1" s="125"/>
    </row>
    <row r="2" spans="1:13" ht="3" customHeight="1">
      <c r="A2" s="94"/>
      <c r="B2" s="95"/>
      <c r="C2" s="95"/>
      <c r="D2" s="95"/>
      <c r="E2" s="95"/>
      <c r="F2" s="95"/>
      <c r="G2" s="95"/>
      <c r="H2" s="125"/>
      <c r="I2" s="125"/>
      <c r="J2" s="125"/>
      <c r="K2" s="125"/>
      <c r="L2" s="125"/>
      <c r="M2" s="125"/>
    </row>
    <row r="3" spans="1:13" ht="17.25" customHeight="1">
      <c r="A3" s="154" t="s">
        <v>41</v>
      </c>
      <c r="B3" s="155"/>
      <c r="C3" s="155"/>
      <c r="D3" s="155"/>
      <c r="E3" s="155"/>
      <c r="F3" s="155"/>
      <c r="G3" s="155"/>
      <c r="H3" s="125"/>
      <c r="I3" s="125"/>
      <c r="J3" s="125"/>
      <c r="K3" s="125"/>
      <c r="L3" s="125"/>
      <c r="M3" s="125"/>
    </row>
    <row r="4" spans="1:13" ht="3" customHeight="1">
      <c r="A4" s="92"/>
      <c r="B4" s="93"/>
      <c r="C4" s="93"/>
      <c r="D4" s="93"/>
      <c r="E4" s="93"/>
      <c r="F4" s="93"/>
      <c r="G4" s="93"/>
      <c r="H4" s="125"/>
      <c r="I4" s="125"/>
      <c r="J4" s="125"/>
      <c r="K4" s="125"/>
      <c r="L4" s="125"/>
      <c r="M4" s="125"/>
    </row>
    <row r="5" spans="1:13" ht="15.75" customHeight="1">
      <c r="A5" s="156" t="s">
        <v>32</v>
      </c>
      <c r="B5" s="156"/>
      <c r="C5" s="156"/>
      <c r="D5" s="156"/>
      <c r="E5" s="157"/>
      <c r="F5" s="157"/>
      <c r="G5" s="63" t="s">
        <v>2</v>
      </c>
      <c r="H5" s="125"/>
      <c r="I5" s="125"/>
      <c r="J5" s="125"/>
      <c r="K5" s="125"/>
      <c r="L5" s="125"/>
      <c r="M5" s="125"/>
    </row>
    <row r="6" spans="6:13" ht="6" customHeight="1" thickBot="1">
      <c r="F6" s="13"/>
      <c r="G6" s="14"/>
      <c r="H6" s="125"/>
      <c r="I6" s="125"/>
      <c r="J6" s="125"/>
      <c r="K6" s="125"/>
      <c r="L6" s="125"/>
      <c r="M6" s="125"/>
    </row>
    <row r="7" spans="1:13" s="65" customFormat="1" ht="22.5" customHeight="1" thickTop="1">
      <c r="A7" s="137" t="s">
        <v>7</v>
      </c>
      <c r="B7" s="150" t="s">
        <v>0</v>
      </c>
      <c r="C7" s="148" t="s">
        <v>17</v>
      </c>
      <c r="D7" s="147" t="s">
        <v>6</v>
      </c>
      <c r="E7" s="147"/>
      <c r="F7" s="135" t="s">
        <v>3</v>
      </c>
      <c r="G7" s="136"/>
      <c r="H7" s="126"/>
      <c r="I7" s="126"/>
      <c r="J7" s="126"/>
      <c r="K7" s="126"/>
      <c r="L7" s="126"/>
      <c r="M7" s="126"/>
    </row>
    <row r="8" spans="1:13" s="65" customFormat="1" ht="34.5" thickBot="1">
      <c r="A8" s="138"/>
      <c r="B8" s="151"/>
      <c r="C8" s="149"/>
      <c r="D8" s="15" t="s">
        <v>33</v>
      </c>
      <c r="E8" s="16" t="s">
        <v>12</v>
      </c>
      <c r="F8" s="16" t="s">
        <v>13</v>
      </c>
      <c r="G8" s="17" t="s">
        <v>14</v>
      </c>
      <c r="H8" s="126"/>
      <c r="I8" s="126"/>
      <c r="J8" s="126"/>
      <c r="K8" s="126"/>
      <c r="L8" s="126"/>
      <c r="M8" s="126"/>
    </row>
    <row r="9" spans="1:13" ht="12" customHeight="1" thickBot="1" thickTop="1">
      <c r="A9" s="102">
        <v>1</v>
      </c>
      <c r="B9" s="60">
        <v>3</v>
      </c>
      <c r="C9" s="60">
        <v>4</v>
      </c>
      <c r="D9" s="60">
        <v>5</v>
      </c>
      <c r="E9" s="61">
        <v>6</v>
      </c>
      <c r="F9" s="61">
        <v>7</v>
      </c>
      <c r="G9" s="62">
        <v>8</v>
      </c>
      <c r="H9" s="126"/>
      <c r="I9" s="125"/>
      <c r="J9" s="125"/>
      <c r="K9" s="125"/>
      <c r="L9" s="125"/>
      <c r="M9" s="125"/>
    </row>
    <row r="10" spans="1:13" ht="20.25" customHeight="1" thickBot="1" thickTop="1">
      <c r="A10" s="139" t="s">
        <v>36</v>
      </c>
      <c r="B10" s="140"/>
      <c r="C10" s="88"/>
      <c r="D10" s="88"/>
      <c r="E10" s="89"/>
      <c r="F10" s="89"/>
      <c r="G10" s="90"/>
      <c r="H10" s="126"/>
      <c r="I10" s="125"/>
      <c r="J10" s="125"/>
      <c r="K10" s="125"/>
      <c r="L10" s="125"/>
      <c r="M10" s="125"/>
    </row>
    <row r="11" spans="1:13" ht="41.25" thickTop="1">
      <c r="A11" s="141">
        <v>1</v>
      </c>
      <c r="B11" s="66" t="s">
        <v>74</v>
      </c>
      <c r="C11" s="42" t="s">
        <v>73</v>
      </c>
      <c r="D11" s="51"/>
      <c r="E11" s="51">
        <f>I11/100</f>
        <v>1.4</v>
      </c>
      <c r="F11" s="58"/>
      <c r="G11" s="43"/>
      <c r="H11" s="126"/>
      <c r="I11" s="127">
        <v>140</v>
      </c>
      <c r="J11" s="125"/>
      <c r="K11" s="125"/>
      <c r="L11" s="125"/>
      <c r="M11" s="125"/>
    </row>
    <row r="12" spans="1:13" ht="15.75">
      <c r="A12" s="142"/>
      <c r="B12" s="7" t="s">
        <v>11</v>
      </c>
      <c r="C12" s="6" t="s">
        <v>4</v>
      </c>
      <c r="D12" s="25">
        <v>47.2</v>
      </c>
      <c r="E12" s="26">
        <f>E11*D12</f>
        <v>66.08</v>
      </c>
      <c r="F12" s="31"/>
      <c r="G12" s="32"/>
      <c r="H12" s="126"/>
      <c r="I12" s="125"/>
      <c r="J12" s="125"/>
      <c r="K12" s="125"/>
      <c r="L12" s="125"/>
      <c r="M12" s="125"/>
    </row>
    <row r="13" spans="1:13" ht="16.5" thickBot="1">
      <c r="A13" s="143"/>
      <c r="B13" s="8" t="s">
        <v>5</v>
      </c>
      <c r="C13" s="52" t="s">
        <v>2</v>
      </c>
      <c r="D13" s="27">
        <v>3.01</v>
      </c>
      <c r="E13" s="53">
        <f>E11*D13</f>
        <v>4.21</v>
      </c>
      <c r="F13" s="64"/>
      <c r="G13" s="35"/>
      <c r="H13" s="126"/>
      <c r="I13" s="126"/>
      <c r="J13" s="125"/>
      <c r="K13" s="125"/>
      <c r="L13" s="125"/>
      <c r="M13" s="125"/>
    </row>
    <row r="14" spans="1:13" ht="54.75" thickTop="1">
      <c r="A14" s="141">
        <v>2</v>
      </c>
      <c r="B14" s="66" t="s">
        <v>100</v>
      </c>
      <c r="C14" s="42" t="s">
        <v>62</v>
      </c>
      <c r="D14" s="51"/>
      <c r="E14" s="51">
        <f>I14</f>
        <v>7.6</v>
      </c>
      <c r="F14" s="58"/>
      <c r="G14" s="43"/>
      <c r="H14" s="126"/>
      <c r="I14" s="127">
        <v>7.6</v>
      </c>
      <c r="J14" s="125"/>
      <c r="K14" s="125"/>
      <c r="L14" s="125"/>
      <c r="M14" s="125"/>
    </row>
    <row r="15" spans="1:13" ht="15.75">
      <c r="A15" s="142"/>
      <c r="B15" s="7" t="s">
        <v>11</v>
      </c>
      <c r="C15" s="6" t="s">
        <v>4</v>
      </c>
      <c r="D15" s="25">
        <v>4.84</v>
      </c>
      <c r="E15" s="26">
        <f>E14*D15</f>
        <v>36.78</v>
      </c>
      <c r="F15" s="31"/>
      <c r="G15" s="32"/>
      <c r="H15" s="126"/>
      <c r="I15" s="125"/>
      <c r="J15" s="125"/>
      <c r="K15" s="125"/>
      <c r="L15" s="125"/>
      <c r="M15" s="125"/>
    </row>
    <row r="16" spans="1:13" ht="15.75">
      <c r="A16" s="142"/>
      <c r="B16" s="7" t="s">
        <v>72</v>
      </c>
      <c r="C16" s="6" t="s">
        <v>21</v>
      </c>
      <c r="D16" s="25">
        <f>1.37+0.63+1.7</f>
        <v>3.7</v>
      </c>
      <c r="E16" s="26">
        <f>E14*D16</f>
        <v>28.12</v>
      </c>
      <c r="F16" s="31"/>
      <c r="G16" s="32"/>
      <c r="H16" s="126"/>
      <c r="I16" s="125"/>
      <c r="J16" s="125"/>
      <c r="K16" s="125"/>
      <c r="L16" s="125"/>
      <c r="M16" s="125"/>
    </row>
    <row r="17" spans="1:13" ht="16.5" thickBot="1">
      <c r="A17" s="143"/>
      <c r="B17" s="8" t="s">
        <v>22</v>
      </c>
      <c r="C17" s="52" t="s">
        <v>2</v>
      </c>
      <c r="D17" s="27">
        <v>1.15</v>
      </c>
      <c r="E17" s="53">
        <f>E14*D17</f>
        <v>8.74</v>
      </c>
      <c r="F17" s="64"/>
      <c r="G17" s="35"/>
      <c r="H17" s="126"/>
      <c r="I17" s="126"/>
      <c r="J17" s="125"/>
      <c r="K17" s="125"/>
      <c r="L17" s="125"/>
      <c r="M17" s="125"/>
    </row>
    <row r="18" spans="1:13" ht="20.25" customHeight="1" thickBot="1" thickTop="1">
      <c r="A18" s="139" t="s">
        <v>8</v>
      </c>
      <c r="B18" s="140"/>
      <c r="C18" s="88"/>
      <c r="D18" s="88"/>
      <c r="E18" s="89"/>
      <c r="F18" s="89"/>
      <c r="G18" s="90"/>
      <c r="H18" s="126"/>
      <c r="I18" s="125"/>
      <c r="J18" s="125"/>
      <c r="K18" s="125"/>
      <c r="L18" s="125"/>
      <c r="M18" s="125"/>
    </row>
    <row r="19" spans="1:17" ht="33.75" customHeight="1" thickTop="1">
      <c r="A19" s="141">
        <v>1</v>
      </c>
      <c r="B19" s="46" t="s">
        <v>75</v>
      </c>
      <c r="C19" s="105" t="s">
        <v>42</v>
      </c>
      <c r="D19" s="44"/>
      <c r="E19" s="45">
        <f>I19</f>
        <v>2.86</v>
      </c>
      <c r="F19" s="44"/>
      <c r="G19" s="91"/>
      <c r="H19" s="126"/>
      <c r="I19" s="127">
        <v>2.86</v>
      </c>
      <c r="J19" s="125">
        <f>26*123</f>
        <v>3198</v>
      </c>
      <c r="K19" s="125"/>
      <c r="L19" s="125"/>
      <c r="M19" s="125"/>
      <c r="O19" s="82"/>
      <c r="P19" s="87"/>
      <c r="Q19" s="71"/>
    </row>
    <row r="20" spans="1:17" ht="15.75">
      <c r="A20" s="142"/>
      <c r="B20" s="7" t="s">
        <v>20</v>
      </c>
      <c r="C20" s="19" t="s">
        <v>4</v>
      </c>
      <c r="D20" s="20">
        <v>12.6</v>
      </c>
      <c r="E20" s="21">
        <f>E19*D20</f>
        <v>36.04</v>
      </c>
      <c r="F20" s="20"/>
      <c r="G20" s="29"/>
      <c r="H20" s="126"/>
      <c r="I20" s="125"/>
      <c r="J20" s="125"/>
      <c r="K20" s="125"/>
      <c r="L20" s="125"/>
      <c r="M20" s="125"/>
      <c r="O20" s="82"/>
      <c r="P20" s="87"/>
      <c r="Q20" s="71"/>
    </row>
    <row r="21" spans="1:17" ht="15.75">
      <c r="A21" s="142"/>
      <c r="B21" s="7" t="s">
        <v>43</v>
      </c>
      <c r="C21" s="19" t="s">
        <v>21</v>
      </c>
      <c r="D21" s="20">
        <v>4.15</v>
      </c>
      <c r="E21" s="21">
        <f>E19*D21</f>
        <v>11.87</v>
      </c>
      <c r="F21" s="20"/>
      <c r="G21" s="29"/>
      <c r="H21" s="126"/>
      <c r="I21" s="125"/>
      <c r="J21" s="125"/>
      <c r="K21" s="125"/>
      <c r="L21" s="125"/>
      <c r="M21" s="125"/>
      <c r="O21" s="82"/>
      <c r="P21" s="87"/>
      <c r="Q21" s="71"/>
    </row>
    <row r="22" spans="1:17" ht="15.75">
      <c r="A22" s="142"/>
      <c r="B22" s="7" t="s">
        <v>44</v>
      </c>
      <c r="C22" s="19" t="s">
        <v>21</v>
      </c>
      <c r="D22" s="20">
        <v>0.76</v>
      </c>
      <c r="E22" s="21">
        <f>E19*D22</f>
        <v>2.17</v>
      </c>
      <c r="F22" s="20"/>
      <c r="G22" s="29"/>
      <c r="H22" s="126"/>
      <c r="I22" s="125"/>
      <c r="J22" s="125"/>
      <c r="K22" s="125"/>
      <c r="L22" s="125"/>
      <c r="M22" s="125"/>
      <c r="O22" s="82"/>
      <c r="P22" s="87"/>
      <c r="Q22" s="71"/>
    </row>
    <row r="23" spans="1:17" ht="15.75">
      <c r="A23" s="142"/>
      <c r="B23" s="7" t="s">
        <v>22</v>
      </c>
      <c r="C23" s="19" t="s">
        <v>2</v>
      </c>
      <c r="D23" s="20">
        <v>0.52</v>
      </c>
      <c r="E23" s="21">
        <f>E19*D23</f>
        <v>1.49</v>
      </c>
      <c r="F23" s="20"/>
      <c r="G23" s="29"/>
      <c r="H23" s="126"/>
      <c r="I23" s="125"/>
      <c r="J23" s="125"/>
      <c r="K23" s="125"/>
      <c r="L23" s="125"/>
      <c r="M23" s="125"/>
      <c r="O23" s="82"/>
      <c r="P23" s="87"/>
      <c r="Q23" s="71"/>
    </row>
    <row r="24" spans="1:17" ht="27">
      <c r="A24" s="142"/>
      <c r="B24" s="7" t="s">
        <v>45</v>
      </c>
      <c r="C24" s="19" t="s">
        <v>40</v>
      </c>
      <c r="D24" s="106" t="s">
        <v>25</v>
      </c>
      <c r="E24" s="21">
        <f>I24</f>
        <v>26</v>
      </c>
      <c r="F24" s="20"/>
      <c r="G24" s="29"/>
      <c r="H24" s="126"/>
      <c r="I24" s="127">
        <v>26</v>
      </c>
      <c r="J24" s="128" t="s">
        <v>46</v>
      </c>
      <c r="K24" s="125"/>
      <c r="L24" s="125"/>
      <c r="M24" s="125"/>
      <c r="O24" s="82"/>
      <c r="P24" s="87"/>
      <c r="Q24" s="71"/>
    </row>
    <row r="25" spans="1:17" ht="16.5" thickBot="1">
      <c r="A25" s="143"/>
      <c r="B25" s="8" t="s">
        <v>9</v>
      </c>
      <c r="C25" s="22" t="s">
        <v>2</v>
      </c>
      <c r="D25" s="23">
        <v>7.9</v>
      </c>
      <c r="E25" s="24">
        <f>E19*D25</f>
        <v>22.59</v>
      </c>
      <c r="F25" s="23"/>
      <c r="G25" s="30"/>
      <c r="H25" s="126"/>
      <c r="I25" s="125"/>
      <c r="J25" s="125"/>
      <c r="K25" s="125"/>
      <c r="L25" s="125"/>
      <c r="M25" s="125"/>
      <c r="O25" s="82"/>
      <c r="P25" s="87"/>
      <c r="Q25" s="71"/>
    </row>
    <row r="26" spans="1:13" ht="30" customHeight="1" thickTop="1">
      <c r="A26" s="158">
        <v>2</v>
      </c>
      <c r="B26" s="96" t="s">
        <v>48</v>
      </c>
      <c r="C26" s="39" t="s">
        <v>50</v>
      </c>
      <c r="D26" s="40"/>
      <c r="E26" s="40">
        <f>I26/1000</f>
        <v>5.95</v>
      </c>
      <c r="F26" s="40"/>
      <c r="G26" s="41"/>
      <c r="H26" s="125"/>
      <c r="I26" s="127">
        <f>SUM(K30:K33)</f>
        <v>5949.7</v>
      </c>
      <c r="J26" s="125"/>
      <c r="K26" s="125"/>
      <c r="L26" s="125"/>
      <c r="M26" s="125"/>
    </row>
    <row r="27" spans="1:13" ht="15.75">
      <c r="A27" s="159"/>
      <c r="B27" s="97" t="s">
        <v>18</v>
      </c>
      <c r="C27" s="54" t="s">
        <v>2</v>
      </c>
      <c r="D27" s="55">
        <v>57.8</v>
      </c>
      <c r="E27" s="55">
        <f>E26*D27</f>
        <v>343.91</v>
      </c>
      <c r="F27" s="55"/>
      <c r="G27" s="29"/>
      <c r="H27" s="125"/>
      <c r="I27" s="125"/>
      <c r="J27" s="125"/>
      <c r="K27" s="125"/>
      <c r="L27" s="125"/>
      <c r="M27" s="125"/>
    </row>
    <row r="28" spans="1:13" ht="15.75">
      <c r="A28" s="159"/>
      <c r="B28" s="97" t="s">
        <v>23</v>
      </c>
      <c r="C28" s="54" t="s">
        <v>21</v>
      </c>
      <c r="D28" s="55">
        <v>1.69</v>
      </c>
      <c r="E28" s="55">
        <f>E26*D28</f>
        <v>10.06</v>
      </c>
      <c r="F28" s="55"/>
      <c r="G28" s="29"/>
      <c r="H28" s="125"/>
      <c r="I28" s="125"/>
      <c r="J28" s="125"/>
      <c r="K28" s="125"/>
      <c r="L28" s="125"/>
      <c r="M28" s="125"/>
    </row>
    <row r="29" spans="1:13" ht="15.75">
      <c r="A29" s="159"/>
      <c r="B29" s="107" t="s">
        <v>22</v>
      </c>
      <c r="C29" s="54" t="s">
        <v>2</v>
      </c>
      <c r="D29" s="108">
        <v>1.17</v>
      </c>
      <c r="E29" s="55">
        <f>E26*D29</f>
        <v>6.96</v>
      </c>
      <c r="F29" s="108"/>
      <c r="G29" s="29"/>
      <c r="H29" s="125"/>
      <c r="I29" s="125"/>
      <c r="J29" s="125"/>
      <c r="K29" s="125"/>
      <c r="L29" s="125"/>
      <c r="M29" s="125"/>
    </row>
    <row r="30" spans="1:17" ht="27">
      <c r="A30" s="159"/>
      <c r="B30" s="7" t="s">
        <v>76</v>
      </c>
      <c r="C30" s="19" t="s">
        <v>40</v>
      </c>
      <c r="D30" s="106" t="s">
        <v>25</v>
      </c>
      <c r="E30" s="21">
        <f>I30</f>
        <v>40</v>
      </c>
      <c r="F30" s="20"/>
      <c r="G30" s="29"/>
      <c r="H30" s="126"/>
      <c r="I30" s="127">
        <v>40</v>
      </c>
      <c r="J30" s="125">
        <v>115</v>
      </c>
      <c r="K30" s="125">
        <f>J30*I30</f>
        <v>4600</v>
      </c>
      <c r="L30" s="125"/>
      <c r="M30" s="125"/>
      <c r="O30" s="82"/>
      <c r="P30" s="87"/>
      <c r="Q30" s="71"/>
    </row>
    <row r="31" spans="1:13" ht="15.75">
      <c r="A31" s="159"/>
      <c r="B31" s="7" t="s">
        <v>77</v>
      </c>
      <c r="C31" s="54" t="s">
        <v>26</v>
      </c>
      <c r="D31" s="108" t="s">
        <v>25</v>
      </c>
      <c r="E31" s="55">
        <f>I31</f>
        <v>27</v>
      </c>
      <c r="F31" s="108"/>
      <c r="G31" s="29"/>
      <c r="H31" s="125"/>
      <c r="I31" s="129">
        <v>27</v>
      </c>
      <c r="J31" s="125">
        <v>41.6</v>
      </c>
      <c r="K31" s="125">
        <f>J31*I31</f>
        <v>1123.2</v>
      </c>
      <c r="L31" s="125"/>
      <c r="M31" s="125"/>
    </row>
    <row r="32" spans="1:13" ht="15.75">
      <c r="A32" s="159"/>
      <c r="B32" s="107" t="s">
        <v>78</v>
      </c>
      <c r="C32" s="54" t="s">
        <v>31</v>
      </c>
      <c r="D32" s="108" t="s">
        <v>25</v>
      </c>
      <c r="E32" s="55">
        <f>I32</f>
        <v>1.8</v>
      </c>
      <c r="F32" s="108"/>
      <c r="G32" s="29"/>
      <c r="H32" s="125"/>
      <c r="I32" s="129">
        <v>1.8</v>
      </c>
      <c r="J32" s="125">
        <v>73.5</v>
      </c>
      <c r="K32" s="125">
        <f>J32*I32</f>
        <v>132.3</v>
      </c>
      <c r="L32" s="125"/>
      <c r="M32" s="125"/>
    </row>
    <row r="33" spans="1:13" ht="15.75">
      <c r="A33" s="159"/>
      <c r="B33" s="107" t="s">
        <v>79</v>
      </c>
      <c r="C33" s="54" t="s">
        <v>31</v>
      </c>
      <c r="D33" s="108" t="s">
        <v>25</v>
      </c>
      <c r="E33" s="55">
        <f>I33</f>
        <v>1.5</v>
      </c>
      <c r="F33" s="108"/>
      <c r="G33" s="29"/>
      <c r="H33" s="125"/>
      <c r="I33" s="129">
        <v>1.5</v>
      </c>
      <c r="J33" s="125">
        <v>62.8</v>
      </c>
      <c r="K33" s="125">
        <f>J33*I33</f>
        <v>94.2</v>
      </c>
      <c r="L33" s="125"/>
      <c r="M33" s="125"/>
    </row>
    <row r="34" spans="1:13" ht="15.75">
      <c r="A34" s="159"/>
      <c r="B34" s="97" t="s">
        <v>80</v>
      </c>
      <c r="C34" s="54" t="s">
        <v>27</v>
      </c>
      <c r="D34" s="55">
        <v>5</v>
      </c>
      <c r="E34" s="55">
        <f>E26*D34</f>
        <v>29.75</v>
      </c>
      <c r="F34" s="55"/>
      <c r="G34" s="29"/>
      <c r="H34" s="125"/>
      <c r="I34" s="125"/>
      <c r="J34" s="125"/>
      <c r="K34" s="125"/>
      <c r="L34" s="125"/>
      <c r="M34" s="125"/>
    </row>
    <row r="35" spans="1:13" ht="15.75">
      <c r="A35" s="159"/>
      <c r="B35" s="97" t="s">
        <v>37</v>
      </c>
      <c r="C35" s="54" t="s">
        <v>27</v>
      </c>
      <c r="D35" s="55">
        <v>18</v>
      </c>
      <c r="E35" s="55">
        <f>E26*D35</f>
        <v>107.1</v>
      </c>
      <c r="F35" s="55"/>
      <c r="G35" s="29"/>
      <c r="H35" s="125"/>
      <c r="I35" s="125"/>
      <c r="J35" s="125"/>
      <c r="K35" s="125"/>
      <c r="L35" s="125"/>
      <c r="M35" s="125"/>
    </row>
    <row r="36" spans="1:13" ht="27">
      <c r="A36" s="159"/>
      <c r="B36" s="56" t="s">
        <v>47</v>
      </c>
      <c r="C36" s="54" t="s">
        <v>27</v>
      </c>
      <c r="D36" s="55">
        <v>4</v>
      </c>
      <c r="E36" s="55">
        <f>E26*D36</f>
        <v>23.8</v>
      </c>
      <c r="F36" s="55"/>
      <c r="G36" s="29"/>
      <c r="H36" s="125"/>
      <c r="I36" s="125"/>
      <c r="J36" s="125"/>
      <c r="K36" s="125"/>
      <c r="L36" s="125"/>
      <c r="M36" s="125"/>
    </row>
    <row r="37" spans="1:13" ht="16.5" thickBot="1">
      <c r="A37" s="160"/>
      <c r="B37" s="109" t="s">
        <v>9</v>
      </c>
      <c r="C37" s="10" t="s">
        <v>2</v>
      </c>
      <c r="D37" s="28">
        <v>2.7</v>
      </c>
      <c r="E37" s="28">
        <f>E26*D37</f>
        <v>16.07</v>
      </c>
      <c r="F37" s="28"/>
      <c r="G37" s="30"/>
      <c r="H37" s="125"/>
      <c r="I37" s="125"/>
      <c r="J37" s="125"/>
      <c r="K37" s="125"/>
      <c r="L37" s="125"/>
      <c r="M37" s="125"/>
    </row>
    <row r="38" spans="1:17" ht="24" customHeight="1" thickTop="1">
      <c r="A38" s="141">
        <v>3</v>
      </c>
      <c r="B38" s="46" t="s">
        <v>49</v>
      </c>
      <c r="C38" s="104" t="s">
        <v>50</v>
      </c>
      <c r="D38" s="44"/>
      <c r="E38" s="45">
        <f>I38/1000</f>
        <v>5.95</v>
      </c>
      <c r="F38" s="44"/>
      <c r="G38" s="91"/>
      <c r="H38" s="126"/>
      <c r="I38" s="127">
        <f>I26</f>
        <v>5949.7</v>
      </c>
      <c r="J38" s="125"/>
      <c r="K38" s="125"/>
      <c r="L38" s="125"/>
      <c r="M38" s="125"/>
      <c r="O38" s="82"/>
      <c r="P38" s="87"/>
      <c r="Q38" s="71"/>
    </row>
    <row r="39" spans="1:17" ht="15.75">
      <c r="A39" s="142"/>
      <c r="B39" s="7" t="s">
        <v>20</v>
      </c>
      <c r="C39" s="19" t="s">
        <v>4</v>
      </c>
      <c r="D39" s="20">
        <v>1.75</v>
      </c>
      <c r="E39" s="21">
        <f>E38*D39</f>
        <v>10.41</v>
      </c>
      <c r="F39" s="20"/>
      <c r="G39" s="29"/>
      <c r="H39" s="126"/>
      <c r="I39" s="125"/>
      <c r="J39" s="125"/>
      <c r="K39" s="125"/>
      <c r="L39" s="125"/>
      <c r="M39" s="125"/>
      <c r="O39" s="82"/>
      <c r="P39" s="87"/>
      <c r="Q39" s="71"/>
    </row>
    <row r="40" spans="1:17" ht="15.75">
      <c r="A40" s="142"/>
      <c r="B40" s="7" t="s">
        <v>44</v>
      </c>
      <c r="C40" s="19" t="s">
        <v>21</v>
      </c>
      <c r="D40" s="20">
        <v>0.11</v>
      </c>
      <c r="E40" s="21">
        <f>E38*D40</f>
        <v>0.65</v>
      </c>
      <c r="F40" s="20"/>
      <c r="G40" s="29"/>
      <c r="H40" s="126"/>
      <c r="I40" s="125"/>
      <c r="J40" s="125"/>
      <c r="K40" s="125"/>
      <c r="L40" s="125"/>
      <c r="M40" s="125"/>
      <c r="O40" s="82"/>
      <c r="P40" s="87"/>
      <c r="Q40" s="71"/>
    </row>
    <row r="41" spans="1:13" ht="15.75">
      <c r="A41" s="142"/>
      <c r="B41" s="107" t="s">
        <v>112</v>
      </c>
      <c r="C41" s="54" t="s">
        <v>31</v>
      </c>
      <c r="D41" s="108" t="s">
        <v>25</v>
      </c>
      <c r="E41" s="55">
        <f>I41</f>
        <v>2.96</v>
      </c>
      <c r="F41" s="108"/>
      <c r="G41" s="29"/>
      <c r="H41" s="125"/>
      <c r="I41" s="129">
        <v>2.96</v>
      </c>
      <c r="J41" s="125">
        <v>117.7</v>
      </c>
      <c r="K41" s="125">
        <f>J41*I41</f>
        <v>348.392</v>
      </c>
      <c r="L41" s="125"/>
      <c r="M41" s="125"/>
    </row>
    <row r="42" spans="1:17" ht="16.5" thickBot="1">
      <c r="A42" s="143"/>
      <c r="B42" s="8" t="s">
        <v>24</v>
      </c>
      <c r="C42" s="22" t="s">
        <v>2</v>
      </c>
      <c r="D42" s="23">
        <v>0.39</v>
      </c>
      <c r="E42" s="24">
        <f>E38*D42</f>
        <v>2.32</v>
      </c>
      <c r="F42" s="23"/>
      <c r="G42" s="30"/>
      <c r="H42" s="126"/>
      <c r="I42" s="125"/>
      <c r="J42" s="125" t="s">
        <v>81</v>
      </c>
      <c r="K42" s="125"/>
      <c r="L42" s="125"/>
      <c r="M42" s="125"/>
      <c r="O42" s="82"/>
      <c r="P42" s="87"/>
      <c r="Q42" s="71"/>
    </row>
    <row r="43" spans="1:17" ht="41.25" thickTop="1">
      <c r="A43" s="141">
        <v>4</v>
      </c>
      <c r="B43" s="46" t="s">
        <v>103</v>
      </c>
      <c r="C43" s="104" t="s">
        <v>29</v>
      </c>
      <c r="D43" s="44"/>
      <c r="E43" s="45">
        <f>I43/1000</f>
        <v>2.09</v>
      </c>
      <c r="F43" s="44"/>
      <c r="G43" s="91"/>
      <c r="H43" s="126"/>
      <c r="I43" s="127">
        <f>SUM(I47:I49)</f>
        <v>2090</v>
      </c>
      <c r="J43" s="125"/>
      <c r="K43" s="125"/>
      <c r="L43" s="125"/>
      <c r="M43" s="125"/>
      <c r="O43" s="82"/>
      <c r="P43" s="87"/>
      <c r="Q43" s="71"/>
    </row>
    <row r="44" spans="1:17" ht="15.75">
      <c r="A44" s="142"/>
      <c r="B44" s="7" t="s">
        <v>20</v>
      </c>
      <c r="C44" s="19" t="s">
        <v>4</v>
      </c>
      <c r="D44" s="20">
        <v>171</v>
      </c>
      <c r="E44" s="21">
        <f>E43*D44</f>
        <v>357.39</v>
      </c>
      <c r="F44" s="20"/>
      <c r="G44" s="29"/>
      <c r="H44" s="126"/>
      <c r="I44" s="125"/>
      <c r="J44" s="125"/>
      <c r="K44" s="125"/>
      <c r="L44" s="125"/>
      <c r="M44" s="125"/>
      <c r="O44" s="82"/>
      <c r="P44" s="87"/>
      <c r="Q44" s="71"/>
    </row>
    <row r="45" spans="1:17" ht="15.75">
      <c r="A45" s="142"/>
      <c r="B45" s="7" t="s">
        <v>59</v>
      </c>
      <c r="C45" s="19" t="s">
        <v>21</v>
      </c>
      <c r="D45" s="20">
        <v>3.12</v>
      </c>
      <c r="E45" s="21">
        <f>E43*D45</f>
        <v>6.52</v>
      </c>
      <c r="F45" s="20"/>
      <c r="G45" s="29"/>
      <c r="H45" s="126"/>
      <c r="I45" s="125"/>
      <c r="J45" s="125"/>
      <c r="K45" s="125"/>
      <c r="L45" s="125"/>
      <c r="M45" s="125"/>
      <c r="O45" s="82"/>
      <c r="P45" s="87"/>
      <c r="Q45" s="71"/>
    </row>
    <row r="46" spans="1:17" ht="15.75">
      <c r="A46" s="142"/>
      <c r="B46" s="7" t="s">
        <v>60</v>
      </c>
      <c r="C46" s="19" t="s">
        <v>21</v>
      </c>
      <c r="D46" s="20">
        <v>3.9</v>
      </c>
      <c r="E46" s="21">
        <f>E43*D46</f>
        <v>8.15</v>
      </c>
      <c r="F46" s="20"/>
      <c r="G46" s="29"/>
      <c r="H46" s="126"/>
      <c r="I46" s="125"/>
      <c r="J46" s="125"/>
      <c r="K46" s="125"/>
      <c r="L46" s="125"/>
      <c r="M46" s="125"/>
      <c r="O46" s="82"/>
      <c r="P46" s="87"/>
      <c r="Q46" s="71"/>
    </row>
    <row r="47" spans="1:17" ht="15.75">
      <c r="A47" s="142"/>
      <c r="B47" s="7" t="s">
        <v>84</v>
      </c>
      <c r="C47" s="19" t="s">
        <v>40</v>
      </c>
      <c r="D47" s="57" t="s">
        <v>25</v>
      </c>
      <c r="E47" s="21">
        <v>320</v>
      </c>
      <c r="F47" s="20"/>
      <c r="G47" s="29"/>
      <c r="H47" s="126"/>
      <c r="I47" s="127">
        <v>400</v>
      </c>
      <c r="J47" s="125"/>
      <c r="K47" s="125"/>
      <c r="L47" s="125"/>
      <c r="M47" s="125"/>
      <c r="O47" s="82"/>
      <c r="P47" s="87"/>
      <c r="Q47" s="71"/>
    </row>
    <row r="48" spans="1:17" ht="15.75">
      <c r="A48" s="142"/>
      <c r="B48" s="7" t="s">
        <v>83</v>
      </c>
      <c r="C48" s="19" t="s">
        <v>40</v>
      </c>
      <c r="D48" s="57" t="s">
        <v>25</v>
      </c>
      <c r="E48" s="21">
        <f>I48</f>
        <v>390</v>
      </c>
      <c r="F48" s="20"/>
      <c r="G48" s="29"/>
      <c r="H48" s="126"/>
      <c r="I48" s="127">
        <v>390</v>
      </c>
      <c r="J48" s="125"/>
      <c r="K48" s="125"/>
      <c r="L48" s="125"/>
      <c r="M48" s="125"/>
      <c r="O48" s="82"/>
      <c r="P48" s="87"/>
      <c r="Q48" s="71"/>
    </row>
    <row r="49" spans="1:17" ht="15.75">
      <c r="A49" s="142"/>
      <c r="B49" s="7" t="s">
        <v>82</v>
      </c>
      <c r="C49" s="19" t="s">
        <v>40</v>
      </c>
      <c r="D49" s="57" t="s">
        <v>25</v>
      </c>
      <c r="E49" s="20">
        <v>1100</v>
      </c>
      <c r="F49" s="20"/>
      <c r="G49" s="29"/>
      <c r="H49" s="126"/>
      <c r="I49" s="127">
        <v>1300</v>
      </c>
      <c r="J49" s="125"/>
      <c r="K49" s="125"/>
      <c r="L49" s="125"/>
      <c r="M49" s="125"/>
      <c r="O49" s="82"/>
      <c r="P49" s="87"/>
      <c r="Q49" s="71"/>
    </row>
    <row r="50" spans="1:17" ht="15.75">
      <c r="A50" s="142"/>
      <c r="B50" s="7" t="s">
        <v>85</v>
      </c>
      <c r="C50" s="19" t="s">
        <v>28</v>
      </c>
      <c r="D50" s="57" t="s">
        <v>25</v>
      </c>
      <c r="E50" s="21">
        <v>4</v>
      </c>
      <c r="F50" s="20"/>
      <c r="G50" s="29"/>
      <c r="H50" s="126"/>
      <c r="I50" s="127">
        <f>I48/1000</f>
        <v>0.39</v>
      </c>
      <c r="J50" s="125"/>
      <c r="K50" s="125"/>
      <c r="L50" s="125"/>
      <c r="M50" s="125"/>
      <c r="O50" s="82"/>
      <c r="P50" s="87"/>
      <c r="Q50" s="71"/>
    </row>
    <row r="51" spans="1:17" ht="15.75">
      <c r="A51" s="142"/>
      <c r="B51" s="7" t="s">
        <v>61</v>
      </c>
      <c r="C51" s="19" t="s">
        <v>27</v>
      </c>
      <c r="D51" s="57" t="s">
        <v>25</v>
      </c>
      <c r="E51" s="20">
        <v>28</v>
      </c>
      <c r="F51" s="20"/>
      <c r="G51" s="29"/>
      <c r="H51" s="126"/>
      <c r="I51" s="127">
        <v>58</v>
      </c>
      <c r="J51" s="125"/>
      <c r="K51" s="125"/>
      <c r="L51" s="125"/>
      <c r="M51" s="125"/>
      <c r="O51" s="82"/>
      <c r="P51" s="87"/>
      <c r="Q51" s="71"/>
    </row>
    <row r="52" spans="1:17" ht="15.75">
      <c r="A52" s="142"/>
      <c r="B52" s="7" t="s">
        <v>104</v>
      </c>
      <c r="C52" s="19" t="s">
        <v>40</v>
      </c>
      <c r="D52" s="57" t="s">
        <v>25</v>
      </c>
      <c r="E52" s="20">
        <f>I52</f>
        <v>16</v>
      </c>
      <c r="F52" s="20"/>
      <c r="G52" s="29"/>
      <c r="H52" s="126"/>
      <c r="I52" s="127">
        <v>16</v>
      </c>
      <c r="J52" s="125"/>
      <c r="K52" s="125"/>
      <c r="L52" s="125"/>
      <c r="M52" s="125"/>
      <c r="O52" s="82"/>
      <c r="P52" s="87"/>
      <c r="Q52" s="71"/>
    </row>
    <row r="53" spans="1:17" ht="15.75">
      <c r="A53" s="142"/>
      <c r="B53" s="7" t="s">
        <v>105</v>
      </c>
      <c r="C53" s="19" t="s">
        <v>40</v>
      </c>
      <c r="D53" s="57" t="s">
        <v>25</v>
      </c>
      <c r="E53" s="20">
        <v>6</v>
      </c>
      <c r="F53" s="20"/>
      <c r="G53" s="29"/>
      <c r="H53" s="126"/>
      <c r="I53" s="127"/>
      <c r="J53" s="125"/>
      <c r="K53" s="125"/>
      <c r="L53" s="125"/>
      <c r="M53" s="125"/>
      <c r="O53" s="82"/>
      <c r="P53" s="87"/>
      <c r="Q53" s="71"/>
    </row>
    <row r="54" spans="1:17" ht="15.75">
      <c r="A54" s="142"/>
      <c r="B54" s="7" t="s">
        <v>37</v>
      </c>
      <c r="C54" s="19" t="s">
        <v>27</v>
      </c>
      <c r="D54" s="57" t="s">
        <v>25</v>
      </c>
      <c r="E54" s="20">
        <v>2</v>
      </c>
      <c r="F54" s="20"/>
      <c r="G54" s="29"/>
      <c r="H54" s="126"/>
      <c r="I54" s="127"/>
      <c r="J54" s="125"/>
      <c r="K54" s="125"/>
      <c r="L54" s="125"/>
      <c r="M54" s="125"/>
      <c r="O54" s="82"/>
      <c r="P54" s="87"/>
      <c r="Q54" s="71"/>
    </row>
    <row r="55" spans="1:17" ht="15.75">
      <c r="A55" s="142"/>
      <c r="B55" s="7" t="s">
        <v>22</v>
      </c>
      <c r="C55" s="19" t="s">
        <v>2</v>
      </c>
      <c r="D55" s="20">
        <v>15.66</v>
      </c>
      <c r="E55" s="21">
        <f>E43*D55</f>
        <v>32.73</v>
      </c>
      <c r="F55" s="20"/>
      <c r="G55" s="29"/>
      <c r="H55" s="126"/>
      <c r="I55" s="125"/>
      <c r="J55" s="125"/>
      <c r="K55" s="125"/>
      <c r="L55" s="125"/>
      <c r="M55" s="125"/>
      <c r="O55" s="82"/>
      <c r="P55" s="87"/>
      <c r="Q55" s="71"/>
    </row>
    <row r="56" spans="1:17" ht="16.5" thickBot="1">
      <c r="A56" s="143"/>
      <c r="B56" s="8" t="s">
        <v>24</v>
      </c>
      <c r="C56" s="22" t="s">
        <v>2</v>
      </c>
      <c r="D56" s="23">
        <v>7.5</v>
      </c>
      <c r="E56" s="24">
        <f>E43*D56</f>
        <v>15.68</v>
      </c>
      <c r="F56" s="23"/>
      <c r="G56" s="30"/>
      <c r="H56" s="126"/>
      <c r="I56" s="125"/>
      <c r="J56" s="125"/>
      <c r="K56" s="125"/>
      <c r="L56" s="125"/>
      <c r="M56" s="125"/>
      <c r="O56" s="82"/>
      <c r="P56" s="87"/>
      <c r="Q56" s="71"/>
    </row>
    <row r="57" spans="1:17" ht="41.25" thickTop="1">
      <c r="A57" s="141">
        <v>5</v>
      </c>
      <c r="B57" s="46" t="s">
        <v>101</v>
      </c>
      <c r="C57" s="104" t="s">
        <v>29</v>
      </c>
      <c r="D57" s="44"/>
      <c r="E57" s="75">
        <f>I57/1000</f>
        <v>0.016</v>
      </c>
      <c r="F57" s="44"/>
      <c r="G57" s="91"/>
      <c r="H57" s="126"/>
      <c r="I57" s="127">
        <v>16</v>
      </c>
      <c r="J57" s="125"/>
      <c r="K57" s="125"/>
      <c r="L57" s="125"/>
      <c r="M57" s="125"/>
      <c r="O57" s="82"/>
      <c r="P57" s="87"/>
      <c r="Q57" s="71"/>
    </row>
    <row r="58" spans="1:17" ht="15.75">
      <c r="A58" s="142"/>
      <c r="B58" s="7" t="s">
        <v>20</v>
      </c>
      <c r="C58" s="19" t="s">
        <v>4</v>
      </c>
      <c r="D58" s="20">
        <v>171</v>
      </c>
      <c r="E58" s="21">
        <f>E57*D58</f>
        <v>2.74</v>
      </c>
      <c r="F58" s="20"/>
      <c r="G58" s="29"/>
      <c r="H58" s="126"/>
      <c r="I58" s="125"/>
      <c r="J58" s="125"/>
      <c r="K58" s="125"/>
      <c r="L58" s="125"/>
      <c r="M58" s="125"/>
      <c r="O58" s="82"/>
      <c r="P58" s="87"/>
      <c r="Q58" s="71"/>
    </row>
    <row r="59" spans="1:17" ht="15.75">
      <c r="A59" s="142"/>
      <c r="B59" s="7" t="s">
        <v>59</v>
      </c>
      <c r="C59" s="19" t="s">
        <v>21</v>
      </c>
      <c r="D59" s="20">
        <v>3.12</v>
      </c>
      <c r="E59" s="21">
        <f>E57*D59</f>
        <v>0.05</v>
      </c>
      <c r="F59" s="20"/>
      <c r="G59" s="29"/>
      <c r="H59" s="126"/>
      <c r="I59" s="125"/>
      <c r="J59" s="125"/>
      <c r="K59" s="125"/>
      <c r="L59" s="125"/>
      <c r="M59" s="125"/>
      <c r="O59" s="82"/>
      <c r="P59" s="87"/>
      <c r="Q59" s="71"/>
    </row>
    <row r="60" spans="1:17" ht="15.75">
      <c r="A60" s="142"/>
      <c r="B60" s="7" t="s">
        <v>60</v>
      </c>
      <c r="C60" s="19" t="s">
        <v>21</v>
      </c>
      <c r="D60" s="20">
        <v>3.9</v>
      </c>
      <c r="E60" s="21">
        <f>E57*D60</f>
        <v>0.06</v>
      </c>
      <c r="F60" s="20"/>
      <c r="G60" s="29"/>
      <c r="H60" s="126"/>
      <c r="I60" s="125"/>
      <c r="J60" s="125"/>
      <c r="K60" s="125"/>
      <c r="L60" s="125"/>
      <c r="M60" s="125"/>
      <c r="O60" s="82"/>
      <c r="P60" s="87"/>
      <c r="Q60" s="71"/>
    </row>
    <row r="61" spans="1:17" ht="15.75">
      <c r="A61" s="142"/>
      <c r="B61" s="7" t="s">
        <v>102</v>
      </c>
      <c r="C61" s="19" t="s">
        <v>40</v>
      </c>
      <c r="D61" s="57" t="s">
        <v>25</v>
      </c>
      <c r="E61" s="21">
        <v>16</v>
      </c>
      <c r="F61" s="20"/>
      <c r="G61" s="29"/>
      <c r="H61" s="126"/>
      <c r="I61" s="127">
        <v>390</v>
      </c>
      <c r="J61" s="125"/>
      <c r="K61" s="125"/>
      <c r="L61" s="125"/>
      <c r="M61" s="125"/>
      <c r="O61" s="82"/>
      <c r="P61" s="87"/>
      <c r="Q61" s="71"/>
    </row>
    <row r="62" spans="1:17" ht="15.75">
      <c r="A62" s="142"/>
      <c r="B62" s="7" t="s">
        <v>61</v>
      </c>
      <c r="C62" s="19" t="s">
        <v>27</v>
      </c>
      <c r="D62" s="57" t="s">
        <v>25</v>
      </c>
      <c r="E62" s="20">
        <v>6</v>
      </c>
      <c r="F62" s="20"/>
      <c r="G62" s="29"/>
      <c r="H62" s="126"/>
      <c r="I62" s="127">
        <v>58</v>
      </c>
      <c r="J62" s="125"/>
      <c r="K62" s="125"/>
      <c r="L62" s="125"/>
      <c r="M62" s="125"/>
      <c r="O62" s="82"/>
      <c r="P62" s="87"/>
      <c r="Q62" s="71"/>
    </row>
    <row r="63" spans="1:17" ht="15.75">
      <c r="A63" s="142"/>
      <c r="B63" s="7" t="s">
        <v>22</v>
      </c>
      <c r="C63" s="19" t="s">
        <v>2</v>
      </c>
      <c r="D63" s="20">
        <v>15.66</v>
      </c>
      <c r="E63" s="21">
        <f>E57*D63</f>
        <v>0.25</v>
      </c>
      <c r="F63" s="20"/>
      <c r="G63" s="29"/>
      <c r="H63" s="126"/>
      <c r="I63" s="125"/>
      <c r="J63" s="125"/>
      <c r="K63" s="125"/>
      <c r="L63" s="125"/>
      <c r="M63" s="125"/>
      <c r="O63" s="82"/>
      <c r="P63" s="87"/>
      <c r="Q63" s="71"/>
    </row>
    <row r="64" spans="1:17" ht="16.5" thickBot="1">
      <c r="A64" s="143"/>
      <c r="B64" s="8" t="s">
        <v>24</v>
      </c>
      <c r="C64" s="22" t="s">
        <v>2</v>
      </c>
      <c r="D64" s="23">
        <v>7.5</v>
      </c>
      <c r="E64" s="24">
        <f>E57*D64</f>
        <v>0.12</v>
      </c>
      <c r="F64" s="23"/>
      <c r="G64" s="30"/>
      <c r="H64" s="126"/>
      <c r="I64" s="125"/>
      <c r="J64" s="125"/>
      <c r="K64" s="125"/>
      <c r="L64" s="125"/>
      <c r="M64" s="125"/>
      <c r="O64" s="82"/>
      <c r="P64" s="87"/>
      <c r="Q64" s="71"/>
    </row>
    <row r="65" spans="1:17" ht="33.75" customHeight="1" thickTop="1">
      <c r="A65" s="141">
        <v>6</v>
      </c>
      <c r="B65" s="46" t="s">
        <v>65</v>
      </c>
      <c r="C65" s="104" t="s">
        <v>66</v>
      </c>
      <c r="D65" s="44"/>
      <c r="E65" s="45">
        <f>I65</f>
        <v>10.5</v>
      </c>
      <c r="F65" s="44"/>
      <c r="G65" s="91"/>
      <c r="H65" s="126"/>
      <c r="I65" s="127">
        <v>10.5</v>
      </c>
      <c r="J65" s="125"/>
      <c r="K65" s="125"/>
      <c r="L65" s="125"/>
      <c r="M65" s="125"/>
      <c r="O65" s="82"/>
      <c r="P65" s="87"/>
      <c r="Q65" s="71"/>
    </row>
    <row r="66" spans="1:17" ht="15.75">
      <c r="A66" s="142"/>
      <c r="B66" s="7" t="s">
        <v>20</v>
      </c>
      <c r="C66" s="19" t="s">
        <v>4</v>
      </c>
      <c r="D66" s="20">
        <v>10.6</v>
      </c>
      <c r="E66" s="21">
        <f>E65*D66</f>
        <v>111.3</v>
      </c>
      <c r="F66" s="20"/>
      <c r="G66" s="29"/>
      <c r="H66" s="126"/>
      <c r="I66" s="125"/>
      <c r="J66" s="125"/>
      <c r="K66" s="125"/>
      <c r="L66" s="125"/>
      <c r="M66" s="125"/>
      <c r="O66" s="82"/>
      <c r="P66" s="87"/>
      <c r="Q66" s="71"/>
    </row>
    <row r="67" spans="1:17" ht="29.25">
      <c r="A67" s="142"/>
      <c r="B67" s="7" t="s">
        <v>86</v>
      </c>
      <c r="C67" s="19" t="s">
        <v>68</v>
      </c>
      <c r="D67" s="57" t="s">
        <v>25</v>
      </c>
      <c r="E67" s="21">
        <f>I67</f>
        <v>3.5</v>
      </c>
      <c r="F67" s="20"/>
      <c r="G67" s="29"/>
      <c r="H67" s="126"/>
      <c r="I67" s="127">
        <v>3.5</v>
      </c>
      <c r="J67" s="125"/>
      <c r="K67" s="125"/>
      <c r="L67" s="125"/>
      <c r="M67" s="125"/>
      <c r="O67" s="82"/>
      <c r="P67" s="87"/>
      <c r="Q67" s="71"/>
    </row>
    <row r="68" spans="1:17" ht="16.5" thickBot="1">
      <c r="A68" s="143"/>
      <c r="B68" s="8" t="s">
        <v>64</v>
      </c>
      <c r="C68" s="22" t="s">
        <v>27</v>
      </c>
      <c r="D68" s="33" t="s">
        <v>25</v>
      </c>
      <c r="E68" s="24">
        <v>38</v>
      </c>
      <c r="F68" s="23"/>
      <c r="G68" s="30"/>
      <c r="H68" s="126"/>
      <c r="I68" s="127">
        <v>80</v>
      </c>
      <c r="J68" s="125"/>
      <c r="K68" s="125"/>
      <c r="L68" s="125"/>
      <c r="M68" s="125"/>
      <c r="O68" s="82"/>
      <c r="P68" s="87"/>
      <c r="Q68" s="71"/>
    </row>
    <row r="69" spans="1:17" ht="25.5" customHeight="1" thickTop="1">
      <c r="A69" s="161">
        <v>7</v>
      </c>
      <c r="B69" s="46" t="s">
        <v>63</v>
      </c>
      <c r="C69" s="104" t="s">
        <v>109</v>
      </c>
      <c r="D69" s="44"/>
      <c r="E69" s="45">
        <f>I69/100</f>
        <v>3.2</v>
      </c>
      <c r="F69" s="44"/>
      <c r="G69" s="91"/>
      <c r="H69" s="126"/>
      <c r="I69" s="127">
        <v>320</v>
      </c>
      <c r="J69" s="125"/>
      <c r="K69" s="125"/>
      <c r="L69" s="125"/>
      <c r="M69" s="125"/>
      <c r="O69" s="82"/>
      <c r="P69" s="87"/>
      <c r="Q69" s="71"/>
    </row>
    <row r="70" spans="1:17" ht="15.75">
      <c r="A70" s="162"/>
      <c r="B70" s="119" t="s">
        <v>107</v>
      </c>
      <c r="C70" s="120" t="s">
        <v>108</v>
      </c>
      <c r="D70" s="121">
        <v>26.3</v>
      </c>
      <c r="E70" s="122">
        <f>E69*D70</f>
        <v>84.16</v>
      </c>
      <c r="F70" s="121"/>
      <c r="G70" s="123"/>
      <c r="H70" s="126"/>
      <c r="I70" s="125"/>
      <c r="J70" s="125"/>
      <c r="K70" s="125"/>
      <c r="L70" s="125"/>
      <c r="M70" s="125"/>
      <c r="O70" s="82"/>
      <c r="P70" s="87"/>
      <c r="Q70" s="71"/>
    </row>
    <row r="71" spans="1:17" ht="17.25" customHeight="1">
      <c r="A71" s="162"/>
      <c r="B71" s="7" t="s">
        <v>110</v>
      </c>
      <c r="C71" s="19" t="s">
        <v>88</v>
      </c>
      <c r="D71" s="57" t="s">
        <v>25</v>
      </c>
      <c r="E71" s="21">
        <f>I71</f>
        <v>80</v>
      </c>
      <c r="F71" s="20"/>
      <c r="G71" s="123"/>
      <c r="H71" s="126"/>
      <c r="I71" s="127">
        <v>80</v>
      </c>
      <c r="J71" s="125"/>
      <c r="K71" s="125"/>
      <c r="L71" s="125"/>
      <c r="M71" s="125"/>
      <c r="O71" s="82"/>
      <c r="P71" s="87"/>
      <c r="Q71" s="71"/>
    </row>
    <row r="72" spans="1:17" ht="17.25" customHeight="1">
      <c r="A72" s="162"/>
      <c r="B72" s="7" t="s">
        <v>64</v>
      </c>
      <c r="C72" s="19" t="s">
        <v>27</v>
      </c>
      <c r="D72" s="57" t="s">
        <v>25</v>
      </c>
      <c r="E72" s="21">
        <f>I72</f>
        <v>25</v>
      </c>
      <c r="F72" s="20"/>
      <c r="G72" s="123"/>
      <c r="H72" s="126"/>
      <c r="I72" s="127">
        <v>25</v>
      </c>
      <c r="J72" s="125"/>
      <c r="K72" s="125"/>
      <c r="L72" s="125"/>
      <c r="M72" s="125"/>
      <c r="O72" s="82"/>
      <c r="P72" s="87"/>
      <c r="Q72" s="71"/>
    </row>
    <row r="73" spans="1:17" ht="15.75">
      <c r="A73" s="162"/>
      <c r="B73" s="7" t="s">
        <v>87</v>
      </c>
      <c r="C73" s="19" t="s">
        <v>40</v>
      </c>
      <c r="D73" s="57" t="s">
        <v>25</v>
      </c>
      <c r="E73" s="21">
        <f>I73</f>
        <v>110</v>
      </c>
      <c r="F73" s="20"/>
      <c r="G73" s="123"/>
      <c r="H73" s="126"/>
      <c r="I73" s="127">
        <v>110</v>
      </c>
      <c r="J73" s="125"/>
      <c r="K73" s="125"/>
      <c r="L73" s="125"/>
      <c r="M73" s="125"/>
      <c r="O73" s="82"/>
      <c r="P73" s="87"/>
      <c r="Q73" s="71"/>
    </row>
    <row r="74" spans="1:17" ht="15.75">
      <c r="A74" s="162"/>
      <c r="B74" s="7" t="s">
        <v>9</v>
      </c>
      <c r="C74" s="19" t="s">
        <v>2</v>
      </c>
      <c r="D74" s="20">
        <v>0.92</v>
      </c>
      <c r="E74" s="21">
        <f>E69*D74</f>
        <v>2.94</v>
      </c>
      <c r="F74" s="20"/>
      <c r="G74" s="29"/>
      <c r="H74" s="126"/>
      <c r="I74" s="125"/>
      <c r="J74" s="125">
        <f>140*4</f>
        <v>560</v>
      </c>
      <c r="K74" s="125"/>
      <c r="L74" s="125"/>
      <c r="M74" s="125"/>
      <c r="O74" s="82"/>
      <c r="P74" s="87"/>
      <c r="Q74" s="71"/>
    </row>
    <row r="75" spans="1:17" ht="16.5" thickBot="1">
      <c r="A75" s="162"/>
      <c r="B75" s="7" t="s">
        <v>22</v>
      </c>
      <c r="C75" s="19" t="s">
        <v>2</v>
      </c>
      <c r="D75" s="20">
        <v>0.47</v>
      </c>
      <c r="E75" s="21">
        <f>E69*D75</f>
        <v>1.5</v>
      </c>
      <c r="F75" s="20"/>
      <c r="G75" s="29"/>
      <c r="H75" s="126"/>
      <c r="I75" s="125"/>
      <c r="J75" s="125"/>
      <c r="K75" s="125"/>
      <c r="L75" s="125"/>
      <c r="M75" s="125"/>
      <c r="O75" s="82"/>
      <c r="P75" s="87"/>
      <c r="Q75" s="71"/>
    </row>
    <row r="76" spans="1:17" ht="33.75" customHeight="1" thickTop="1">
      <c r="A76" s="141">
        <v>8</v>
      </c>
      <c r="B76" s="46" t="s">
        <v>51</v>
      </c>
      <c r="C76" s="104" t="s">
        <v>56</v>
      </c>
      <c r="D76" s="44"/>
      <c r="E76" s="75">
        <f>I76/1000</f>
        <v>0.043</v>
      </c>
      <c r="F76" s="44"/>
      <c r="G76" s="91"/>
      <c r="H76" s="126"/>
      <c r="I76" s="127">
        <v>43.2</v>
      </c>
      <c r="J76" s="125"/>
      <c r="K76" s="125"/>
      <c r="L76" s="125"/>
      <c r="M76" s="125"/>
      <c r="O76" s="82"/>
      <c r="P76" s="87"/>
      <c r="Q76" s="71"/>
    </row>
    <row r="77" spans="1:17" ht="15.75">
      <c r="A77" s="142"/>
      <c r="B77" s="7" t="s">
        <v>20</v>
      </c>
      <c r="C77" s="19" t="s">
        <v>4</v>
      </c>
      <c r="D77" s="20">
        <v>109</v>
      </c>
      <c r="E77" s="21">
        <f>E76*D77</f>
        <v>4.69</v>
      </c>
      <c r="F77" s="20"/>
      <c r="G77" s="29"/>
      <c r="H77" s="126"/>
      <c r="I77" s="125"/>
      <c r="J77" s="125"/>
      <c r="K77" s="125"/>
      <c r="L77" s="125"/>
      <c r="M77" s="125"/>
      <c r="O77" s="82"/>
      <c r="P77" s="87"/>
      <c r="Q77" s="71"/>
    </row>
    <row r="78" spans="1:17" ht="15.75">
      <c r="A78" s="142"/>
      <c r="B78" s="7" t="s">
        <v>22</v>
      </c>
      <c r="C78" s="19" t="s">
        <v>21</v>
      </c>
      <c r="D78" s="20">
        <v>5.74</v>
      </c>
      <c r="E78" s="21">
        <f>E76*D78</f>
        <v>0.25</v>
      </c>
      <c r="F78" s="20"/>
      <c r="G78" s="29"/>
      <c r="H78" s="126"/>
      <c r="I78" s="125"/>
      <c r="J78" s="125"/>
      <c r="K78" s="125"/>
      <c r="L78" s="125"/>
      <c r="M78" s="125"/>
      <c r="O78" s="82"/>
      <c r="P78" s="87"/>
      <c r="Q78" s="71"/>
    </row>
    <row r="79" spans="1:17" ht="16.5" thickBot="1">
      <c r="A79" s="143"/>
      <c r="B79" s="8" t="s">
        <v>34</v>
      </c>
      <c r="C79" s="22" t="s">
        <v>21</v>
      </c>
      <c r="D79" s="23">
        <v>109</v>
      </c>
      <c r="E79" s="24">
        <f>E76*D79</f>
        <v>4.69</v>
      </c>
      <c r="F79" s="23"/>
      <c r="G79" s="30"/>
      <c r="H79" s="126"/>
      <c r="I79" s="125"/>
      <c r="J79" s="125"/>
      <c r="K79" s="125"/>
      <c r="L79" s="125"/>
      <c r="M79" s="125"/>
      <c r="O79" s="82"/>
      <c r="P79" s="87"/>
      <c r="Q79" s="71"/>
    </row>
    <row r="80" spans="1:17" ht="27.75" thickTop="1">
      <c r="A80" s="141">
        <v>9</v>
      </c>
      <c r="B80" s="46" t="s">
        <v>54</v>
      </c>
      <c r="C80" s="47" t="s">
        <v>52</v>
      </c>
      <c r="D80" s="83"/>
      <c r="E80" s="98">
        <f>I80</f>
        <v>2.16</v>
      </c>
      <c r="F80" s="84"/>
      <c r="G80" s="41"/>
      <c r="H80" s="126"/>
      <c r="I80" s="127">
        <v>2.16</v>
      </c>
      <c r="J80" s="125"/>
      <c r="K80" s="125"/>
      <c r="L80" s="125"/>
      <c r="M80" s="125"/>
      <c r="Q80" s="71"/>
    </row>
    <row r="81" spans="1:17" ht="15.75">
      <c r="A81" s="142"/>
      <c r="B81" s="7" t="s">
        <v>11</v>
      </c>
      <c r="C81" s="6" t="s">
        <v>4</v>
      </c>
      <c r="D81" s="85">
        <v>2.12</v>
      </c>
      <c r="E81" s="78">
        <f>E80*D81</f>
        <v>4.58</v>
      </c>
      <c r="F81" s="79"/>
      <c r="G81" s="29"/>
      <c r="H81" s="126"/>
      <c r="I81" s="125"/>
      <c r="J81" s="125"/>
      <c r="K81" s="125"/>
      <c r="L81" s="125"/>
      <c r="M81" s="125"/>
      <c r="Q81" s="71"/>
    </row>
    <row r="82" spans="1:17" ht="15.75">
      <c r="A82" s="142"/>
      <c r="B82" s="36" t="s">
        <v>22</v>
      </c>
      <c r="C82" s="34" t="s">
        <v>21</v>
      </c>
      <c r="D82" s="110">
        <v>0.101</v>
      </c>
      <c r="E82" s="77">
        <f>E80*D82</f>
        <v>0.22</v>
      </c>
      <c r="F82" s="59"/>
      <c r="G82" s="76"/>
      <c r="H82" s="126"/>
      <c r="I82" s="125"/>
      <c r="J82" s="125"/>
      <c r="K82" s="125"/>
      <c r="L82" s="125"/>
      <c r="M82" s="125"/>
      <c r="Q82" s="71"/>
    </row>
    <row r="83" spans="1:17" ht="15.75">
      <c r="A83" s="142"/>
      <c r="B83" s="36" t="s">
        <v>30</v>
      </c>
      <c r="C83" s="34" t="s">
        <v>53</v>
      </c>
      <c r="D83" s="85">
        <v>1.1</v>
      </c>
      <c r="E83" s="77">
        <f>E80*D83</f>
        <v>2.38</v>
      </c>
      <c r="F83" s="59"/>
      <c r="G83" s="76"/>
      <c r="H83" s="126"/>
      <c r="I83" s="125"/>
      <c r="J83" s="125"/>
      <c r="K83" s="125"/>
      <c r="L83" s="125"/>
      <c r="M83" s="125"/>
      <c r="Q83" s="71"/>
    </row>
    <row r="84" spans="1:17" ht="18" customHeight="1" thickBot="1">
      <c r="A84" s="143"/>
      <c r="B84" s="111" t="s">
        <v>89</v>
      </c>
      <c r="C84" s="52" t="s">
        <v>19</v>
      </c>
      <c r="D84" s="86">
        <v>1.55</v>
      </c>
      <c r="E84" s="80">
        <f>E83*D84</f>
        <v>3.69</v>
      </c>
      <c r="F84" s="64"/>
      <c r="G84" s="81"/>
      <c r="H84" s="126"/>
      <c r="I84" s="125"/>
      <c r="J84" s="125"/>
      <c r="K84" s="125"/>
      <c r="L84" s="125"/>
      <c r="M84" s="125"/>
      <c r="Q84" s="71"/>
    </row>
    <row r="85" spans="1:17" ht="16.5" thickTop="1">
      <c r="A85" s="141">
        <v>10</v>
      </c>
      <c r="B85" s="46" t="s">
        <v>55</v>
      </c>
      <c r="C85" s="47" t="s">
        <v>52</v>
      </c>
      <c r="D85" s="83"/>
      <c r="E85" s="98">
        <f>I85</f>
        <v>50.2</v>
      </c>
      <c r="F85" s="84"/>
      <c r="G85" s="41"/>
      <c r="H85" s="126"/>
      <c r="I85" s="127">
        <v>50.2</v>
      </c>
      <c r="J85" s="125"/>
      <c r="K85" s="125"/>
      <c r="L85" s="125"/>
      <c r="M85" s="125"/>
      <c r="Q85" s="71"/>
    </row>
    <row r="86" spans="1:17" ht="15.75">
      <c r="A86" s="142"/>
      <c r="B86" s="7" t="s">
        <v>11</v>
      </c>
      <c r="C86" s="6" t="s">
        <v>4</v>
      </c>
      <c r="D86" s="85">
        <v>2.18</v>
      </c>
      <c r="E86" s="78">
        <f>E85*D86</f>
        <v>109.44</v>
      </c>
      <c r="F86" s="79"/>
      <c r="G86" s="29"/>
      <c r="H86" s="126"/>
      <c r="I86" s="125"/>
      <c r="J86" s="125"/>
      <c r="K86" s="125"/>
      <c r="L86" s="125"/>
      <c r="M86" s="125"/>
      <c r="Q86" s="71"/>
    </row>
    <row r="87" spans="1:17" ht="15.75">
      <c r="A87" s="142"/>
      <c r="B87" s="36" t="s">
        <v>22</v>
      </c>
      <c r="C87" s="34" t="s">
        <v>21</v>
      </c>
      <c r="D87" s="110">
        <v>0.115</v>
      </c>
      <c r="E87" s="77">
        <f>E85*D87</f>
        <v>5.77</v>
      </c>
      <c r="F87" s="59"/>
      <c r="G87" s="76"/>
      <c r="H87" s="126"/>
      <c r="I87" s="125"/>
      <c r="J87" s="125"/>
      <c r="K87" s="125"/>
      <c r="L87" s="125"/>
      <c r="M87" s="125"/>
      <c r="Q87" s="71"/>
    </row>
    <row r="88" spans="1:17" ht="15.75">
      <c r="A88" s="142"/>
      <c r="B88" s="36" t="s">
        <v>58</v>
      </c>
      <c r="C88" s="34" t="s">
        <v>53</v>
      </c>
      <c r="D88" s="85">
        <v>1.02</v>
      </c>
      <c r="E88" s="77">
        <f>E85*D88</f>
        <v>51.2</v>
      </c>
      <c r="F88" s="59"/>
      <c r="G88" s="76"/>
      <c r="H88" s="126"/>
      <c r="I88" s="125"/>
      <c r="J88" s="125"/>
      <c r="K88" s="125"/>
      <c r="L88" s="125"/>
      <c r="M88" s="125"/>
      <c r="Q88" s="71"/>
    </row>
    <row r="89" spans="1:17" ht="15.75">
      <c r="A89" s="142"/>
      <c r="B89" s="36" t="s">
        <v>90</v>
      </c>
      <c r="C89" s="34" t="s">
        <v>40</v>
      </c>
      <c r="D89" s="85" t="s">
        <v>25</v>
      </c>
      <c r="E89" s="77">
        <f>I89</f>
        <v>16</v>
      </c>
      <c r="F89" s="59"/>
      <c r="G89" s="76"/>
      <c r="H89" s="126"/>
      <c r="I89" s="127">
        <v>16</v>
      </c>
      <c r="J89" s="125"/>
      <c r="K89" s="125"/>
      <c r="L89" s="125"/>
      <c r="M89" s="125"/>
      <c r="Q89" s="71"/>
    </row>
    <row r="90" spans="1:17" ht="15.75">
      <c r="A90" s="142"/>
      <c r="B90" s="36" t="s">
        <v>91</v>
      </c>
      <c r="C90" s="34" t="s">
        <v>40</v>
      </c>
      <c r="D90" s="85" t="s">
        <v>25</v>
      </c>
      <c r="E90" s="77">
        <f>I90</f>
        <v>9</v>
      </c>
      <c r="F90" s="59"/>
      <c r="G90" s="76"/>
      <c r="H90" s="126"/>
      <c r="I90" s="127">
        <v>9</v>
      </c>
      <c r="J90" s="125"/>
      <c r="K90" s="125"/>
      <c r="L90" s="125"/>
      <c r="M90" s="125"/>
      <c r="Q90" s="71"/>
    </row>
    <row r="91" spans="1:17" ht="15.75">
      <c r="A91" s="142"/>
      <c r="B91" s="112" t="s">
        <v>57</v>
      </c>
      <c r="C91" s="34" t="s">
        <v>19</v>
      </c>
      <c r="D91" s="85" t="s">
        <v>25</v>
      </c>
      <c r="E91" s="77">
        <f>I91</f>
        <v>12</v>
      </c>
      <c r="F91" s="59"/>
      <c r="G91" s="76"/>
      <c r="H91" s="126"/>
      <c r="I91" s="127">
        <v>12</v>
      </c>
      <c r="J91" s="125"/>
      <c r="K91" s="125"/>
      <c r="L91" s="125"/>
      <c r="M91" s="125"/>
      <c r="Q91" s="71"/>
    </row>
    <row r="92" spans="1:17" ht="18" customHeight="1" thickBot="1">
      <c r="A92" s="143"/>
      <c r="B92" s="111" t="s">
        <v>92</v>
      </c>
      <c r="C92" s="52" t="s">
        <v>19</v>
      </c>
      <c r="D92" s="86" t="s">
        <v>25</v>
      </c>
      <c r="E92" s="118">
        <v>495</v>
      </c>
      <c r="F92" s="64"/>
      <c r="G92" s="81"/>
      <c r="H92" s="126"/>
      <c r="I92" s="127">
        <v>610</v>
      </c>
      <c r="J92" s="125"/>
      <c r="K92" s="125"/>
      <c r="L92" s="125"/>
      <c r="M92" s="125"/>
      <c r="Q92" s="71"/>
    </row>
    <row r="93" spans="1:17" ht="33.75" customHeight="1" thickTop="1">
      <c r="A93" s="141">
        <v>11</v>
      </c>
      <c r="B93" s="46" t="s">
        <v>93</v>
      </c>
      <c r="C93" s="105" t="s">
        <v>42</v>
      </c>
      <c r="D93" s="44"/>
      <c r="E93" s="116">
        <f>I93</f>
        <v>0.3328</v>
      </c>
      <c r="F93" s="44"/>
      <c r="G93" s="91"/>
      <c r="H93" s="126"/>
      <c r="I93" s="130">
        <f>K98/1000</f>
        <v>0.3328</v>
      </c>
      <c r="J93" s="125"/>
      <c r="K93" s="125"/>
      <c r="L93" s="125"/>
      <c r="M93" s="125"/>
      <c r="O93" s="82"/>
      <c r="P93" s="87"/>
      <c r="Q93" s="71"/>
    </row>
    <row r="94" spans="1:17" ht="15.75">
      <c r="A94" s="142"/>
      <c r="B94" s="7" t="s">
        <v>20</v>
      </c>
      <c r="C94" s="19" t="s">
        <v>4</v>
      </c>
      <c r="D94" s="20">
        <v>12.6</v>
      </c>
      <c r="E94" s="21">
        <f>E93*D94</f>
        <v>4.19</v>
      </c>
      <c r="F94" s="20"/>
      <c r="G94" s="29"/>
      <c r="H94" s="126"/>
      <c r="I94" s="125"/>
      <c r="J94" s="125"/>
      <c r="K94" s="125"/>
      <c r="L94" s="125"/>
      <c r="M94" s="125"/>
      <c r="O94" s="82"/>
      <c r="P94" s="87"/>
      <c r="Q94" s="71"/>
    </row>
    <row r="95" spans="1:17" ht="15.75">
      <c r="A95" s="142"/>
      <c r="B95" s="7" t="s">
        <v>43</v>
      </c>
      <c r="C95" s="19" t="s">
        <v>21</v>
      </c>
      <c r="D95" s="20">
        <v>4.15</v>
      </c>
      <c r="E95" s="21">
        <f>E93*D95</f>
        <v>1.38</v>
      </c>
      <c r="F95" s="20"/>
      <c r="G95" s="29"/>
      <c r="H95" s="126"/>
      <c r="I95" s="125"/>
      <c r="J95" s="125"/>
      <c r="K95" s="125"/>
      <c r="L95" s="125"/>
      <c r="M95" s="125"/>
      <c r="O95" s="82"/>
      <c r="P95" s="87"/>
      <c r="Q95" s="71"/>
    </row>
    <row r="96" spans="1:17" ht="15.75">
      <c r="A96" s="142"/>
      <c r="B96" s="7" t="s">
        <v>44</v>
      </c>
      <c r="C96" s="19" t="s">
        <v>21</v>
      </c>
      <c r="D96" s="20">
        <v>0.76</v>
      </c>
      <c r="E96" s="21">
        <f>E93*D96</f>
        <v>0.25</v>
      </c>
      <c r="F96" s="20"/>
      <c r="G96" s="29"/>
      <c r="H96" s="126"/>
      <c r="I96" s="125"/>
      <c r="J96" s="125"/>
      <c r="K96" s="125"/>
      <c r="L96" s="125"/>
      <c r="M96" s="125"/>
      <c r="O96" s="82"/>
      <c r="P96" s="87"/>
      <c r="Q96" s="71"/>
    </row>
    <row r="97" spans="1:17" ht="15.75">
      <c r="A97" s="142"/>
      <c r="B97" s="7" t="s">
        <v>22</v>
      </c>
      <c r="C97" s="19" t="s">
        <v>2</v>
      </c>
      <c r="D97" s="20">
        <v>0.52</v>
      </c>
      <c r="E97" s="21">
        <f>E93*D97</f>
        <v>0.17</v>
      </c>
      <c r="F97" s="20"/>
      <c r="G97" s="29"/>
      <c r="H97" s="126"/>
      <c r="I97" s="125"/>
      <c r="J97" s="125"/>
      <c r="K97" s="125"/>
      <c r="L97" s="125"/>
      <c r="M97" s="125"/>
      <c r="O97" s="82"/>
      <c r="P97" s="87"/>
      <c r="Q97" s="71"/>
    </row>
    <row r="98" spans="1:17" ht="27">
      <c r="A98" s="142"/>
      <c r="B98" s="7" t="s">
        <v>94</v>
      </c>
      <c r="C98" s="54" t="s">
        <v>26</v>
      </c>
      <c r="D98" s="108" t="s">
        <v>25</v>
      </c>
      <c r="E98" s="55">
        <f>I98</f>
        <v>8</v>
      </c>
      <c r="F98" s="108"/>
      <c r="G98" s="29"/>
      <c r="H98" s="126"/>
      <c r="I98" s="127">
        <v>8</v>
      </c>
      <c r="J98" s="128">
        <v>41.6</v>
      </c>
      <c r="K98" s="131">
        <f>J98*I98</f>
        <v>332.8</v>
      </c>
      <c r="L98" s="125"/>
      <c r="M98" s="125"/>
      <c r="O98" s="82"/>
      <c r="P98" s="87"/>
      <c r="Q98" s="71"/>
    </row>
    <row r="99" spans="1:17" ht="16.5" thickBot="1">
      <c r="A99" s="143"/>
      <c r="B99" s="8" t="s">
        <v>9</v>
      </c>
      <c r="C99" s="22" t="s">
        <v>2</v>
      </c>
      <c r="D99" s="23">
        <v>7.9</v>
      </c>
      <c r="E99" s="24">
        <f>E93*D99</f>
        <v>2.63</v>
      </c>
      <c r="F99" s="23"/>
      <c r="G99" s="30"/>
      <c r="H99" s="126"/>
      <c r="I99" s="125"/>
      <c r="J99" s="125"/>
      <c r="K99" s="125"/>
      <c r="L99" s="125"/>
      <c r="M99" s="125"/>
      <c r="O99" s="82"/>
      <c r="P99" s="87"/>
      <c r="Q99" s="71"/>
    </row>
    <row r="100" spans="1:17" ht="24" customHeight="1" thickTop="1">
      <c r="A100" s="144">
        <v>12</v>
      </c>
      <c r="B100" s="46" t="s">
        <v>95</v>
      </c>
      <c r="C100" s="104" t="s">
        <v>62</v>
      </c>
      <c r="D100" s="44"/>
      <c r="E100" s="45">
        <f>I100/1000</f>
        <v>1.91</v>
      </c>
      <c r="F100" s="44"/>
      <c r="G100" s="91"/>
      <c r="H100" s="126"/>
      <c r="I100" s="127">
        <f>SUM(K104:K109)</f>
        <v>1905.62</v>
      </c>
      <c r="J100" s="125"/>
      <c r="K100" s="125"/>
      <c r="L100" s="125"/>
      <c r="M100" s="125"/>
      <c r="O100" s="82"/>
      <c r="P100" s="87"/>
      <c r="Q100" s="71"/>
    </row>
    <row r="101" spans="1:17" ht="15.75">
      <c r="A101" s="145"/>
      <c r="B101" s="113" t="s">
        <v>20</v>
      </c>
      <c r="C101" s="19" t="s">
        <v>4</v>
      </c>
      <c r="D101" s="20">
        <v>22.6</v>
      </c>
      <c r="E101" s="21">
        <f>E100*D101</f>
        <v>43.17</v>
      </c>
      <c r="F101" s="20"/>
      <c r="G101" s="29"/>
      <c r="H101" s="126"/>
      <c r="I101" s="125"/>
      <c r="J101" s="125"/>
      <c r="K101" s="125"/>
      <c r="L101" s="125"/>
      <c r="M101" s="125"/>
      <c r="O101" s="82"/>
      <c r="P101" s="87"/>
      <c r="Q101" s="71"/>
    </row>
    <row r="102" spans="1:17" ht="15.75">
      <c r="A102" s="145"/>
      <c r="B102" s="113" t="s">
        <v>67</v>
      </c>
      <c r="C102" s="19" t="s">
        <v>21</v>
      </c>
      <c r="D102" s="57">
        <v>5.45</v>
      </c>
      <c r="E102" s="21">
        <f>E100*D102</f>
        <v>10.41</v>
      </c>
      <c r="F102" s="20"/>
      <c r="G102" s="29"/>
      <c r="H102" s="126"/>
      <c r="I102" s="125"/>
      <c r="J102" s="125"/>
      <c r="K102" s="125"/>
      <c r="L102" s="125"/>
      <c r="M102" s="125"/>
      <c r="O102" s="82"/>
      <c r="P102" s="87"/>
      <c r="Q102" s="71"/>
    </row>
    <row r="103" spans="1:17" ht="15.75">
      <c r="A103" s="145"/>
      <c r="B103" s="113" t="s">
        <v>37</v>
      </c>
      <c r="C103" s="19" t="s">
        <v>27</v>
      </c>
      <c r="D103" s="57" t="s">
        <v>25</v>
      </c>
      <c r="E103" s="21">
        <f aca="true" t="shared" si="0" ref="E103:E110">I103</f>
        <v>16</v>
      </c>
      <c r="F103" s="20"/>
      <c r="G103" s="29"/>
      <c r="H103" s="126"/>
      <c r="I103" s="127">
        <v>16</v>
      </c>
      <c r="J103" s="125"/>
      <c r="K103" s="125"/>
      <c r="L103" s="125"/>
      <c r="M103" s="125"/>
      <c r="O103" s="82"/>
      <c r="P103" s="87"/>
      <c r="Q103" s="71"/>
    </row>
    <row r="104" spans="1:17" ht="15.75">
      <c r="A104" s="145"/>
      <c r="B104" s="113" t="s">
        <v>106</v>
      </c>
      <c r="C104" s="19" t="s">
        <v>40</v>
      </c>
      <c r="D104" s="57" t="s">
        <v>25</v>
      </c>
      <c r="E104" s="21">
        <f t="shared" si="0"/>
        <v>24</v>
      </c>
      <c r="F104" s="20"/>
      <c r="G104" s="29"/>
      <c r="H104" s="126"/>
      <c r="I104" s="127">
        <v>24</v>
      </c>
      <c r="J104" s="125">
        <v>31.5</v>
      </c>
      <c r="K104" s="125">
        <f aca="true" t="shared" si="1" ref="K104:K109">J104*I104</f>
        <v>756</v>
      </c>
      <c r="L104" s="125"/>
      <c r="M104" s="125"/>
      <c r="O104" s="82"/>
      <c r="P104" s="87"/>
      <c r="Q104" s="71"/>
    </row>
    <row r="105" spans="1:17" ht="15.75">
      <c r="A105" s="145"/>
      <c r="B105" s="113" t="s">
        <v>97</v>
      </c>
      <c r="C105" s="19" t="s">
        <v>40</v>
      </c>
      <c r="D105" s="57" t="s">
        <v>25</v>
      </c>
      <c r="E105" s="21">
        <f t="shared" si="0"/>
        <v>4.6</v>
      </c>
      <c r="F105" s="20"/>
      <c r="G105" s="29"/>
      <c r="H105" s="126"/>
      <c r="I105" s="127">
        <v>4.6</v>
      </c>
      <c r="J105" s="125">
        <v>7.39</v>
      </c>
      <c r="K105" s="125">
        <f t="shared" si="1"/>
        <v>33.994</v>
      </c>
      <c r="L105" s="125"/>
      <c r="M105" s="125"/>
      <c r="O105" s="82"/>
      <c r="P105" s="87"/>
      <c r="Q105" s="71"/>
    </row>
    <row r="106" spans="1:17" ht="15.75">
      <c r="A106" s="145"/>
      <c r="B106" s="113" t="s">
        <v>96</v>
      </c>
      <c r="C106" s="19" t="s">
        <v>40</v>
      </c>
      <c r="D106" s="57" t="s">
        <v>25</v>
      </c>
      <c r="E106" s="21">
        <f t="shared" si="0"/>
        <v>87</v>
      </c>
      <c r="F106" s="20"/>
      <c r="G106" s="29"/>
      <c r="H106" s="126"/>
      <c r="I106" s="127">
        <v>87</v>
      </c>
      <c r="J106" s="125">
        <v>3.77</v>
      </c>
      <c r="K106" s="125">
        <f t="shared" si="1"/>
        <v>327.99</v>
      </c>
      <c r="L106" s="125"/>
      <c r="M106" s="125"/>
      <c r="O106" s="82"/>
      <c r="P106" s="87"/>
      <c r="Q106" s="71"/>
    </row>
    <row r="107" spans="1:17" ht="15.75">
      <c r="A107" s="145"/>
      <c r="B107" s="117" t="s">
        <v>38</v>
      </c>
      <c r="C107" s="19" t="s">
        <v>40</v>
      </c>
      <c r="D107" s="57" t="s">
        <v>25</v>
      </c>
      <c r="E107" s="21">
        <f t="shared" si="0"/>
        <v>86</v>
      </c>
      <c r="F107" s="73"/>
      <c r="G107" s="29"/>
      <c r="H107" s="126"/>
      <c r="I107" s="127">
        <v>86</v>
      </c>
      <c r="J107" s="125">
        <v>4.71</v>
      </c>
      <c r="K107" s="125">
        <f t="shared" si="1"/>
        <v>405.06</v>
      </c>
      <c r="L107" s="125"/>
      <c r="M107" s="125"/>
      <c r="O107" s="82"/>
      <c r="P107" s="87"/>
      <c r="Q107" s="71"/>
    </row>
    <row r="108" spans="1:17" ht="15.75">
      <c r="A108" s="145"/>
      <c r="B108" s="107" t="s">
        <v>78</v>
      </c>
      <c r="C108" s="54" t="s">
        <v>31</v>
      </c>
      <c r="D108" s="108" t="s">
        <v>25</v>
      </c>
      <c r="E108" s="55">
        <f t="shared" si="0"/>
        <v>1.2</v>
      </c>
      <c r="F108" s="108"/>
      <c r="G108" s="29"/>
      <c r="H108" s="126"/>
      <c r="I108" s="127">
        <v>1.2</v>
      </c>
      <c r="J108" s="125">
        <v>73.5</v>
      </c>
      <c r="K108" s="125">
        <f t="shared" si="1"/>
        <v>88.2</v>
      </c>
      <c r="L108" s="125"/>
      <c r="M108" s="125"/>
      <c r="O108" s="82"/>
      <c r="P108" s="87"/>
      <c r="Q108" s="71"/>
    </row>
    <row r="109" spans="1:17" ht="15.75">
      <c r="A109" s="145"/>
      <c r="B109" s="107" t="s">
        <v>98</v>
      </c>
      <c r="C109" s="54" t="s">
        <v>31</v>
      </c>
      <c r="D109" s="108" t="s">
        <v>25</v>
      </c>
      <c r="E109" s="55">
        <f t="shared" si="0"/>
        <v>12.5</v>
      </c>
      <c r="F109" s="108"/>
      <c r="G109" s="29"/>
      <c r="H109" s="126"/>
      <c r="I109" s="127">
        <v>12.5</v>
      </c>
      <c r="J109" s="125">
        <v>23.55</v>
      </c>
      <c r="K109" s="125">
        <f t="shared" si="1"/>
        <v>294.375</v>
      </c>
      <c r="L109" s="125"/>
      <c r="M109" s="125"/>
      <c r="O109" s="82"/>
      <c r="P109" s="87"/>
      <c r="Q109" s="71"/>
    </row>
    <row r="110" spans="1:17" ht="15.75">
      <c r="A110" s="145"/>
      <c r="B110" s="7" t="s">
        <v>69</v>
      </c>
      <c r="C110" s="19" t="s">
        <v>27</v>
      </c>
      <c r="D110" s="57" t="s">
        <v>25</v>
      </c>
      <c r="E110" s="55">
        <f t="shared" si="0"/>
        <v>18</v>
      </c>
      <c r="F110" s="20"/>
      <c r="G110" s="29"/>
      <c r="H110" s="126"/>
      <c r="I110" s="127">
        <v>18</v>
      </c>
      <c r="J110" s="125"/>
      <c r="K110" s="125"/>
      <c r="L110" s="125"/>
      <c r="M110" s="125"/>
      <c r="O110" s="82"/>
      <c r="P110" s="87"/>
      <c r="Q110" s="71"/>
    </row>
    <row r="111" spans="1:17" ht="15.75">
      <c r="A111" s="145"/>
      <c r="B111" s="7" t="s">
        <v>22</v>
      </c>
      <c r="C111" s="19" t="s">
        <v>2</v>
      </c>
      <c r="D111" s="20">
        <v>1.33</v>
      </c>
      <c r="E111" s="21">
        <f>E100*D111</f>
        <v>2.54</v>
      </c>
      <c r="F111" s="20"/>
      <c r="G111" s="29"/>
      <c r="H111" s="126"/>
      <c r="I111" s="125"/>
      <c r="J111" s="125"/>
      <c r="K111" s="125"/>
      <c r="L111" s="125"/>
      <c r="M111" s="125"/>
      <c r="O111" s="82"/>
      <c r="P111" s="87"/>
      <c r="Q111" s="71"/>
    </row>
    <row r="112" spans="1:17" ht="16.5" thickBot="1">
      <c r="A112" s="146"/>
      <c r="B112" s="8" t="s">
        <v>9</v>
      </c>
      <c r="C112" s="22" t="s">
        <v>2</v>
      </c>
      <c r="D112" s="23">
        <v>2.75</v>
      </c>
      <c r="E112" s="24">
        <f>E100*D112</f>
        <v>5.25</v>
      </c>
      <c r="F112" s="23"/>
      <c r="G112" s="30"/>
      <c r="H112" s="126"/>
      <c r="I112" s="132"/>
      <c r="J112" s="125"/>
      <c r="K112" s="125"/>
      <c r="L112" s="125"/>
      <c r="M112" s="125"/>
      <c r="O112" s="82"/>
      <c r="P112" s="87"/>
      <c r="Q112" s="71"/>
    </row>
    <row r="113" spans="1:17" ht="27" customHeight="1" thickTop="1">
      <c r="A113" s="144">
        <v>13</v>
      </c>
      <c r="B113" s="46" t="s">
        <v>99</v>
      </c>
      <c r="C113" s="104" t="s">
        <v>62</v>
      </c>
      <c r="D113" s="44"/>
      <c r="E113" s="75">
        <f>I113/1000</f>
        <v>7.855</v>
      </c>
      <c r="F113" s="44"/>
      <c r="G113" s="91"/>
      <c r="H113" s="126"/>
      <c r="I113" s="127">
        <f>I100+I38</f>
        <v>7855.32</v>
      </c>
      <c r="J113" s="125"/>
      <c r="K113" s="125"/>
      <c r="L113" s="125"/>
      <c r="M113" s="125"/>
      <c r="O113" s="82"/>
      <c r="P113" s="87"/>
      <c r="Q113" s="71"/>
    </row>
    <row r="114" spans="1:17" ht="15.75">
      <c r="A114" s="145"/>
      <c r="B114" s="7" t="s">
        <v>20</v>
      </c>
      <c r="C114" s="19" t="s">
        <v>4</v>
      </c>
      <c r="D114" s="20">
        <v>4.64</v>
      </c>
      <c r="E114" s="21">
        <f>E113*D114</f>
        <v>36.45</v>
      </c>
      <c r="F114" s="20"/>
      <c r="G114" s="29"/>
      <c r="H114" s="126"/>
      <c r="I114" s="125"/>
      <c r="J114" s="125"/>
      <c r="K114" s="125"/>
      <c r="L114" s="125"/>
      <c r="M114" s="125"/>
      <c r="O114" s="82"/>
      <c r="P114" s="87"/>
      <c r="Q114" s="71"/>
    </row>
    <row r="115" spans="1:17" ht="16.5" thickBot="1">
      <c r="A115" s="146"/>
      <c r="B115" s="8" t="s">
        <v>70</v>
      </c>
      <c r="C115" s="22" t="s">
        <v>62</v>
      </c>
      <c r="D115" s="114">
        <v>0.004</v>
      </c>
      <c r="E115" s="115">
        <f>E113*D115</f>
        <v>0.031</v>
      </c>
      <c r="F115" s="23"/>
      <c r="G115" s="30"/>
      <c r="H115" s="126"/>
      <c r="I115" s="133">
        <f>G114+G101+G94+G86+G81+G77+G70+G66+G58+G44+G39+G27+G20+G12+G15</f>
        <v>0</v>
      </c>
      <c r="J115" s="125"/>
      <c r="K115" s="125"/>
      <c r="L115" s="125"/>
      <c r="M115" s="125"/>
      <c r="O115" s="82"/>
      <c r="P115" s="87"/>
      <c r="Q115" s="71"/>
    </row>
    <row r="116" spans="1:13" ht="16.5" customHeight="1" thickBot="1" thickTop="1">
      <c r="A116" s="99" t="s">
        <v>111</v>
      </c>
      <c r="B116" s="100" t="s">
        <v>39</v>
      </c>
      <c r="C116" s="68"/>
      <c r="D116" s="69"/>
      <c r="E116" s="70"/>
      <c r="F116" s="70"/>
      <c r="G116" s="103"/>
      <c r="H116" s="134">
        <f>I116*5%</f>
        <v>0</v>
      </c>
      <c r="I116" s="134">
        <f>G115+G110+G112+G109+G108+G107+G106+G105+G104+G103+G99+G98+G92+G91+G72+G90+G89+G88+G74+G71+G73+G68+G67+G64+G62+G56+G51+G49+G47+G42+G37+G36+G35+G34+G33+G32+G31+G30+G25+G24</f>
        <v>0</v>
      </c>
      <c r="J116" s="125"/>
      <c r="K116" s="125"/>
      <c r="L116" s="125"/>
      <c r="M116" s="125"/>
    </row>
    <row r="117" spans="1:13" ht="17.25" thickBot="1" thickTop="1">
      <c r="A117" s="11"/>
      <c r="B117" s="5" t="s">
        <v>1</v>
      </c>
      <c r="C117" s="5"/>
      <c r="D117" s="5"/>
      <c r="E117" s="5"/>
      <c r="F117" s="5"/>
      <c r="G117" s="67"/>
      <c r="H117" s="132">
        <f>I117/2+G116</f>
        <v>0</v>
      </c>
      <c r="I117" s="132">
        <f>SUM(G11:G115)</f>
        <v>0</v>
      </c>
      <c r="J117" s="125"/>
      <c r="K117" s="125"/>
      <c r="L117" s="125"/>
      <c r="M117" s="125"/>
    </row>
    <row r="118" spans="1:13" ht="17.25" thickBot="1" thickTop="1">
      <c r="A118" s="11"/>
      <c r="B118" s="5" t="s">
        <v>15</v>
      </c>
      <c r="C118" s="12"/>
      <c r="D118" s="5"/>
      <c r="E118" s="5"/>
      <c r="F118" s="5"/>
      <c r="G118" s="67"/>
      <c r="H118" s="126"/>
      <c r="I118" s="125"/>
      <c r="J118" s="125"/>
      <c r="K118" s="125"/>
      <c r="L118" s="125"/>
      <c r="M118" s="125"/>
    </row>
    <row r="119" spans="1:13" ht="17.25" thickBot="1" thickTop="1">
      <c r="A119" s="11"/>
      <c r="B119" s="5" t="s">
        <v>10</v>
      </c>
      <c r="C119" s="12"/>
      <c r="D119" s="5"/>
      <c r="E119" s="5"/>
      <c r="F119" s="5"/>
      <c r="G119" s="67"/>
      <c r="H119" s="126"/>
      <c r="I119" s="125"/>
      <c r="J119" s="125"/>
      <c r="K119" s="125"/>
      <c r="L119" s="125"/>
      <c r="M119" s="125"/>
    </row>
    <row r="120" spans="1:13" ht="17.25" thickBot="1" thickTop="1">
      <c r="A120" s="11"/>
      <c r="B120" s="5" t="s">
        <v>16</v>
      </c>
      <c r="C120" s="12"/>
      <c r="D120" s="5"/>
      <c r="E120" s="5"/>
      <c r="F120" s="5"/>
      <c r="G120" s="67"/>
      <c r="H120" s="126"/>
      <c r="I120" s="125"/>
      <c r="J120" s="125"/>
      <c r="K120" s="125"/>
      <c r="L120" s="125"/>
      <c r="M120" s="125"/>
    </row>
    <row r="121" spans="1:13" ht="17.25" thickBot="1" thickTop="1">
      <c r="A121" s="11"/>
      <c r="B121" s="5" t="s">
        <v>35</v>
      </c>
      <c r="C121" s="5"/>
      <c r="D121" s="5"/>
      <c r="E121" s="5"/>
      <c r="F121" s="5"/>
      <c r="G121" s="67"/>
      <c r="H121" s="126"/>
      <c r="I121" s="125"/>
      <c r="J121" s="125"/>
      <c r="K121" s="125"/>
      <c r="L121" s="125"/>
      <c r="M121" s="125"/>
    </row>
    <row r="122" spans="1:13" ht="17.25" thickBot="1" thickTop="1">
      <c r="A122" s="11"/>
      <c r="B122" s="5" t="s">
        <v>114</v>
      </c>
      <c r="C122" s="12">
        <v>0.18</v>
      </c>
      <c r="D122" s="5"/>
      <c r="E122" s="5"/>
      <c r="F122" s="5"/>
      <c r="G122" s="67"/>
      <c r="H122" s="126"/>
      <c r="I122" s="125"/>
      <c r="J122" s="125"/>
      <c r="K122" s="125"/>
      <c r="L122" s="125"/>
      <c r="M122" s="125"/>
    </row>
    <row r="123" spans="1:13" ht="17.25" thickBot="1" thickTop="1">
      <c r="A123" s="11"/>
      <c r="B123" s="5" t="s">
        <v>35</v>
      </c>
      <c r="C123" s="5"/>
      <c r="D123" s="5"/>
      <c r="E123" s="5"/>
      <c r="F123" s="5"/>
      <c r="G123" s="67"/>
      <c r="H123" s="126"/>
      <c r="I123" s="125"/>
      <c r="J123" s="125"/>
      <c r="K123" s="125"/>
      <c r="L123" s="125"/>
      <c r="M123" s="125"/>
    </row>
    <row r="124" spans="1:13" ht="4.5" customHeight="1" thickTop="1">
      <c r="A124" s="18"/>
      <c r="B124" s="48"/>
      <c r="C124" s="37"/>
      <c r="D124" s="38"/>
      <c r="E124" s="38"/>
      <c r="F124" s="49"/>
      <c r="G124" s="50"/>
      <c r="H124" s="74"/>
      <c r="J124" s="72"/>
      <c r="K124" s="72"/>
      <c r="L124" s="72"/>
      <c r="M124" s="72"/>
    </row>
    <row r="125" spans="8:13" ht="15.75">
      <c r="H125" s="74"/>
      <c r="I125" s="101"/>
      <c r="J125" s="72"/>
      <c r="K125" s="72"/>
      <c r="L125" s="72"/>
      <c r="M125" s="72"/>
    </row>
    <row r="126" spans="2:13" ht="15.75">
      <c r="B126" s="2" t="s">
        <v>113</v>
      </c>
      <c r="H126" s="74"/>
      <c r="I126" s="72"/>
      <c r="J126" s="72"/>
      <c r="K126" s="72"/>
      <c r="L126" s="72"/>
      <c r="M126" s="72"/>
    </row>
    <row r="127" spans="8:13" ht="15.75">
      <c r="H127" s="74"/>
      <c r="J127" s="72"/>
      <c r="K127" s="72"/>
      <c r="L127" s="72"/>
      <c r="M127" s="72"/>
    </row>
    <row r="128" spans="8:13" ht="15.75">
      <c r="H128" s="74"/>
      <c r="J128" s="72"/>
      <c r="K128" s="72"/>
      <c r="L128" s="72"/>
      <c r="M128" s="72"/>
    </row>
  </sheetData>
  <sheetProtection/>
  <mergeCells count="26">
    <mergeCell ref="A100:A112"/>
    <mergeCell ref="A18:B18"/>
    <mergeCell ref="A26:A37"/>
    <mergeCell ref="A43:A56"/>
    <mergeCell ref="A93:A99"/>
    <mergeCell ref="A76:A79"/>
    <mergeCell ref="A80:A84"/>
    <mergeCell ref="A57:A64"/>
    <mergeCell ref="A85:A92"/>
    <mergeCell ref="A69:A75"/>
    <mergeCell ref="A113:A115"/>
    <mergeCell ref="D7:E7"/>
    <mergeCell ref="C7:C8"/>
    <mergeCell ref="B7:B8"/>
    <mergeCell ref="A1:G1"/>
    <mergeCell ref="A3:G3"/>
    <mergeCell ref="A5:D5"/>
    <mergeCell ref="E5:F5"/>
    <mergeCell ref="A14:A17"/>
    <mergeCell ref="A65:A68"/>
    <mergeCell ref="F7:G7"/>
    <mergeCell ref="A7:A8"/>
    <mergeCell ref="A10:B10"/>
    <mergeCell ref="A19:A25"/>
    <mergeCell ref="A38:A42"/>
    <mergeCell ref="A11:A13"/>
  </mergeCells>
  <printOptions/>
  <pageMargins left="0.3937007874015748" right="0.1968503937007874" top="0.31496062992125984" bottom="0.1968503937007874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Bakar Shonia</cp:lastModifiedBy>
  <cp:lastPrinted>2015-08-14T07:12:01Z</cp:lastPrinted>
  <dcterms:created xsi:type="dcterms:W3CDTF">2011-02-25T06:29:41Z</dcterms:created>
  <dcterms:modified xsi:type="dcterms:W3CDTF">2015-08-14T07:12:51Z</dcterms:modified>
  <cp:category/>
  <cp:version/>
  <cp:contentType/>
  <cp:contentStatus/>
</cp:coreProperties>
</file>