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2100" activeTab="0"/>
  </bookViews>
  <sheets>
    <sheet name="Aketi" sheetId="1" r:id="rId1"/>
  </sheets>
  <definedNames>
    <definedName name="_xlnm.Print_Area" localSheetId="0">'Aketi'!$A$1:$H$142</definedName>
    <definedName name="_xlnm.Print_Titles" localSheetId="0">'Aketi'!$8:$10</definedName>
  </definedNames>
  <calcPr fullCalcOnLoad="1"/>
</workbook>
</file>

<file path=xl/sharedStrings.xml><?xml version="1.0" encoding="utf-8"?>
<sst xmlns="http://schemas.openxmlformats.org/spreadsheetml/2006/main" count="307" uniqueCount="114">
  <si>
    <t>m3</t>
  </si>
  <si>
    <t>m2</t>
  </si>
  <si>
    <t>kg</t>
  </si>
  <si>
    <t>dRg</t>
  </si>
  <si>
    <t xml:space="preserve"> mSeneblobis dasaxeleba</t>
  </si>
  <si>
    <t>obieqtis dasaxeleba</t>
  </si>
  <si>
    <t xml:space="preserve">
aTasi.lari</t>
  </si>
  <si>
    <t xml:space="preserve">
# p/p</t>
  </si>
  <si>
    <t xml:space="preserve">
Sifri da normativis poziciis nomeri</t>
  </si>
  <si>
    <t xml:space="preserve">
samuSaoebis da danaxarjebis dasaxeleba</t>
  </si>
  <si>
    <t xml:space="preserve">
ganzmilebis erTeuli</t>
  </si>
  <si>
    <t xml:space="preserve">
raodenoba</t>
  </si>
  <si>
    <t xml:space="preserve">
ganzomilebis erTeulze</t>
  </si>
  <si>
    <t xml:space="preserve">
saproeqto monacemebiT</t>
  </si>
  <si>
    <t xml:space="preserve">
saxarjTaRricxvo Rirebuleba, lari</t>
  </si>
  <si>
    <t xml:space="preserve">
sul</t>
  </si>
  <si>
    <t>Sromatevadoba</t>
  </si>
  <si>
    <t>sxva masalebi</t>
  </si>
  <si>
    <t>kac/sT</t>
  </si>
  <si>
    <t>man/sT</t>
  </si>
  <si>
    <t>man</t>
  </si>
  <si>
    <t>t</t>
  </si>
  <si>
    <t>manqanebi</t>
  </si>
  <si>
    <t xml:space="preserve">
saxarjTaRr. Rir.</t>
  </si>
  <si>
    <t>_//_</t>
  </si>
  <si>
    <t>s u l:</t>
  </si>
  <si>
    <t>s u l :</t>
  </si>
  <si>
    <t>100 m3</t>
  </si>
  <si>
    <t>avtogreideri 108 cx.Z.</t>
  </si>
  <si>
    <t>TviTmavali satkepni pnevmosvlaze 18 t</t>
  </si>
  <si>
    <t>sarwyavi manqana</t>
  </si>
  <si>
    <t>qviSa xreSovani balasti</t>
  </si>
  <si>
    <t>wyali</t>
  </si>
  <si>
    <t>sxva manqanebi</t>
  </si>
  <si>
    <t>27.-7-2</t>
  </si>
  <si>
    <t xml:space="preserve">mogeba </t>
  </si>
  <si>
    <t>tn</t>
  </si>
  <si>
    <t>1000 მ³</t>
  </si>
  <si>
    <t>მანქ/სთ</t>
  </si>
  <si>
    <t>gauTvaliswinebeli xarjebi</t>
  </si>
  <si>
    <t>m</t>
  </si>
  <si>
    <t>zednadebi xarjebi  samS samuSaoebze</t>
  </si>
  <si>
    <r>
      <rPr>
        <i/>
        <sz val="11"/>
        <rFont val="AcadNusx"/>
        <family val="0"/>
      </rPr>
      <t xml:space="preserve">betoni </t>
    </r>
    <r>
      <rPr>
        <i/>
        <sz val="11"/>
        <rFont val="Arial"/>
        <family val="2"/>
      </rPr>
      <t xml:space="preserve"> В22.5F200W6</t>
    </r>
  </si>
  <si>
    <t>100m</t>
  </si>
  <si>
    <t xml:space="preserve">Sromatevadoba </t>
  </si>
  <si>
    <t xml:space="preserve">avtoamwe 10 t </t>
  </si>
  <si>
    <t>mavTulis bade</t>
  </si>
  <si>
    <t>7-21-9,</t>
  </si>
  <si>
    <t>k=1,8</t>
  </si>
  <si>
    <t>1000m3</t>
  </si>
  <si>
    <t>eqskavatori 0,5 m3  muxluxa</t>
  </si>
  <si>
    <t>RorRi</t>
  </si>
  <si>
    <t>1-80-2</t>
  </si>
  <si>
    <t>100m3</t>
  </si>
  <si>
    <t>13-20</t>
  </si>
  <si>
    <t>13.-1</t>
  </si>
  <si>
    <t>balasti</t>
  </si>
  <si>
    <t>qarxnis saor fasi</t>
  </si>
  <si>
    <t xml:space="preserve"> lokaluri xarjTaRricxva #1-2</t>
  </si>
  <si>
    <t xml:space="preserve"> transportireba 25 km-ze</t>
  </si>
  <si>
    <t>1-123-8</t>
  </si>
  <si>
    <t>qva</t>
  </si>
  <si>
    <t xml:space="preserve">eqspertiza </t>
  </si>
  <si>
    <t>foladis gvarli transportirebiT</t>
  </si>
  <si>
    <t>30.-5-1</t>
  </si>
  <si>
    <t>amwe 25 t</t>
  </si>
  <si>
    <t>naWedi samSenebloda WanWikebi da qanCebi</t>
  </si>
  <si>
    <t xml:space="preserve">inventarulifoladis yalibi , cveTa  </t>
  </si>
  <si>
    <t xml:space="preserve"> akeTis administraciul erTeulSi md. sufsaze napirsamagris mowyoba</t>
  </si>
  <si>
    <t>samSeneblo moednis SemoRobva mavTulbadiT xis boZebze Semdgomi demontaJiT</t>
  </si>
  <si>
    <t>xis boZebi</t>
  </si>
  <si>
    <t>buldozeriT mdinaris kalapotis gaWra, gruntis gadaadgilebiT 40 m. manZilze</t>
  </si>
  <si>
    <t>1-29-6.12</t>
  </si>
  <si>
    <t>1. ბულდოზერი 130ცხ.ძ.  8,9+6.28Х3</t>
  </si>
  <si>
    <t>mdinaris kalapotSi gruntis damuSaveba eqskavatoriT, datvirTva avtoTviTmclelebze  eqskavatoriT 0,5 m3  (dambis mosawyobad)</t>
  </si>
  <si>
    <t xml:space="preserve">sof. akeTTan mdinaris marjvena napirze samSeneblo moednis mowyoba 75,00 niSnulze  900 m2  adgilobrivi mdinaris balastiT </t>
  </si>
  <si>
    <t xml:space="preserve">dambis mowyoba  adgilobrivi mdinaris balastiT </t>
  </si>
  <si>
    <t xml:space="preserve">gruntis gatana 1km-mde </t>
  </si>
  <si>
    <t>gruntis gatana 1km-mde</t>
  </si>
  <si>
    <t>mdinaris kalapotSi gruntis damuSaveba eqskavatoriT, datvirTva avtoTviTmclelebze  eqskavatoriT 0,5 m3  (samSeneblo moednis mosawyobad)</t>
  </si>
  <si>
    <t>mdinaris kalapotSi gruntis damuSaveba eqskavatoriT, datvirTva avtoTviTmclelebze  eqskavatoriT 0,5 m3  (teqnologiuri gzis mosawyobad)</t>
  </si>
  <si>
    <t xml:space="preserve">  teqnologiuri gzis moSandakeba da mowyoba sisqiT h=10 sm. adgilobrivi mdinaris balastiT </t>
  </si>
  <si>
    <t>ferdis eqskavatoriT Camosworeba</t>
  </si>
  <si>
    <t>ferdis xeliT Camosworeba</t>
  </si>
  <si>
    <t>mdinaris kalapotSi gruntis damuSaveba eqskavatoriT, datvirTva avtoTviTmclelebze  eqskavatoriT 0,5 m3  (ferdis aRsadgenad)</t>
  </si>
  <si>
    <t>1-81-2</t>
  </si>
  <si>
    <t>ferdis aRdgena adgilobrivi mdinaris balastiT</t>
  </si>
  <si>
    <t>1-22-14</t>
  </si>
  <si>
    <t>tranSeis amoReba eqskavatoriT, da gatana nayarSi 1 manZilze me-3 kategoriis gruntis</t>
  </si>
  <si>
    <t>1-22-15</t>
  </si>
  <si>
    <t>30.-3-4</t>
  </si>
  <si>
    <t>amwe 20 t</t>
  </si>
  <si>
    <t>xis masala</t>
  </si>
  <si>
    <r>
      <rPr>
        <i/>
        <sz val="11"/>
        <rFont val="AcadNusx"/>
        <family val="0"/>
      </rPr>
      <t xml:space="preserve">betoni </t>
    </r>
    <r>
      <rPr>
        <i/>
        <sz val="11"/>
        <rFont val="Arial"/>
        <family val="2"/>
      </rPr>
      <t xml:space="preserve"> В7</t>
    </r>
  </si>
  <si>
    <t>amwe 10 t</t>
  </si>
  <si>
    <t>30.-50-3</t>
  </si>
  <si>
    <t>damzadebis saor fasi</t>
  </si>
  <si>
    <t>cementis xsnari m 150</t>
  </si>
  <si>
    <r>
      <rPr>
        <i/>
        <sz val="11"/>
        <rFont val="AcadNusx"/>
        <family val="0"/>
      </rPr>
      <t xml:space="preserve">anakrefi rkbetonis masivebis konstruqcia </t>
    </r>
    <r>
      <rPr>
        <i/>
        <sz val="11"/>
        <rFont val="Arial"/>
        <family val="2"/>
      </rPr>
      <t xml:space="preserve"> В22.5F200W6 </t>
    </r>
    <r>
      <rPr>
        <i/>
        <sz val="11"/>
        <rFont val="AcadNusx"/>
        <family val="0"/>
      </rPr>
      <t>transportirebiT</t>
    </r>
  </si>
  <si>
    <t>tranSeaSi qvis risbermis mowyoba rk/betonis masivebis win</t>
  </si>
  <si>
    <t xml:space="preserve"> transportireba 25km-ze</t>
  </si>
  <si>
    <t>foladis gvarlebis montaJi adgilze saproeqto mdgomareobaSi 100m</t>
  </si>
  <si>
    <t>buldozeriT droebiTi dambis da teqnologiuri gzis daSla da mosworeba, gadaadgilebiT 20 m. manZilze</t>
  </si>
  <si>
    <t>1. ბულდოზერი 130ცხ.ძ.  8,9+6.28</t>
  </si>
  <si>
    <t>wyalamoRvris samuSaoebi tranSeidan</t>
  </si>
  <si>
    <t xml:space="preserve">  2 caliwylis tumbo 63m3/sT-Si</t>
  </si>
  <si>
    <t>buldozeriT  teqnologiuri gzis daSla gadaadgilebiT 20 m. manZilze</t>
  </si>
  <si>
    <t xml:space="preserve">gruntis eqskavatoriT, datvirTva avtoTviTmclelebze  eqskavatoriT 0,5 m3  </t>
  </si>
  <si>
    <t xml:space="preserve">gruntis gatana 1 km-mde </t>
  </si>
  <si>
    <t>RorRis cementnarevi baliSis mowyoba, sisqiT 10 sm, rk/betonis masivebis qveS</t>
  </si>
  <si>
    <r>
      <t xml:space="preserve">betonis masivebis damzadeba liTonis individualur yalibSi, transportireba samSeneblo moedanze  da montaJi saavtomobilo amwiT  </t>
    </r>
    <r>
      <rPr>
        <i/>
        <sz val="11"/>
        <color indexed="8"/>
        <rFont val="Arial"/>
        <family val="2"/>
      </rPr>
      <t xml:space="preserve">  В22.5F200W6</t>
    </r>
  </si>
  <si>
    <r>
      <rPr>
        <i/>
        <sz val="11"/>
        <rFont val="AcadNusx"/>
        <family val="0"/>
      </rPr>
      <t>betonis kubebis dabetoneba inventaruli liTonis yalibebis gamoyenebiT, betonis miwodebiT badiebiT, simaRliT h=2,0 m.
betoni</t>
    </r>
    <r>
      <rPr>
        <i/>
        <sz val="11"/>
        <rFont val="Arial"/>
        <family val="2"/>
      </rPr>
      <t xml:space="preserve"> -</t>
    </r>
    <r>
      <rPr>
        <i/>
        <sz val="11"/>
        <rFont val="Arial"/>
        <family val="2"/>
      </rPr>
      <t xml:space="preserve"> B22,5 F200 W6</t>
    </r>
  </si>
  <si>
    <t>ექსპერტიზის ღირებულება</t>
  </si>
  <si>
    <t>ჯამი</t>
  </si>
</sst>
</file>

<file path=xl/styles.xml><?xml version="1.0" encoding="utf-8"?>
<styleSheet xmlns="http://schemas.openxmlformats.org/spreadsheetml/2006/main">
  <numFmts count="5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  <numFmt numFmtId="197" formatCode="0.000000"/>
    <numFmt numFmtId="198" formatCode="#,##0.0"/>
    <numFmt numFmtId="199" formatCode="#,##0.000"/>
    <numFmt numFmtId="200" formatCode="0.0%"/>
    <numFmt numFmtId="201" formatCode="0.000000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</numFmts>
  <fonts count="63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10"/>
      <name val="Arial Cyr"/>
      <family val="2"/>
    </font>
    <font>
      <i/>
      <sz val="11"/>
      <name val="AcadNusx"/>
      <family val="0"/>
    </font>
    <font>
      <i/>
      <sz val="10"/>
      <name val="AcadNusx"/>
      <family val="0"/>
    </font>
    <font>
      <i/>
      <sz val="12"/>
      <name val="AcadNusx"/>
      <family val="0"/>
    </font>
    <font>
      <b/>
      <i/>
      <sz val="11"/>
      <name val="AcadNusx"/>
      <family val="0"/>
    </font>
    <font>
      <i/>
      <sz val="11"/>
      <name val="Arial"/>
      <family val="2"/>
    </font>
    <font>
      <sz val="12"/>
      <name val="AcadNusx"/>
      <family val="0"/>
    </font>
    <font>
      <sz val="10"/>
      <name val="Helv"/>
      <family val="0"/>
    </font>
    <font>
      <sz val="8"/>
      <color indexed="8"/>
      <name val="AcadNusx"/>
      <family val="0"/>
    </font>
    <font>
      <b/>
      <sz val="12"/>
      <color indexed="8"/>
      <name val="AcadNusx"/>
      <family val="0"/>
    </font>
    <font>
      <b/>
      <sz val="10"/>
      <name val="Arial"/>
      <family val="2"/>
    </font>
    <font>
      <b/>
      <sz val="11"/>
      <color indexed="8"/>
      <name val="AcadNusx"/>
      <family val="0"/>
    </font>
    <font>
      <sz val="10"/>
      <color indexed="8"/>
      <name val="AcadNusx"/>
      <family val="0"/>
    </font>
    <font>
      <sz val="12"/>
      <name val="Sylfaen"/>
      <family val="1"/>
    </font>
    <font>
      <sz val="10"/>
      <name val="Sylfaen"/>
      <family val="1"/>
    </font>
    <font>
      <b/>
      <sz val="12"/>
      <name val="AcadNusx"/>
      <family val="0"/>
    </font>
    <font>
      <sz val="11"/>
      <name val="Arial"/>
      <family val="2"/>
    </font>
    <font>
      <sz val="11"/>
      <name val="Sylfaen"/>
      <family val="1"/>
    </font>
    <font>
      <b/>
      <sz val="8"/>
      <color indexed="8"/>
      <name val="AcadNusx"/>
      <family val="0"/>
    </font>
    <font>
      <i/>
      <sz val="12"/>
      <name val="Sylfaen"/>
      <family val="1"/>
    </font>
    <font>
      <i/>
      <sz val="10"/>
      <name val="Arial"/>
      <family val="2"/>
    </font>
    <font>
      <i/>
      <sz val="10"/>
      <name val="Helv"/>
      <family val="0"/>
    </font>
    <font>
      <i/>
      <u val="single"/>
      <sz val="12"/>
      <name val="Sylfaen"/>
      <family val="1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8" fontId="7" fillId="33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7" fillId="0" borderId="0" xfId="0" applyFont="1" applyFill="1" applyBorder="1" applyAlignment="1">
      <alignment wrapText="1"/>
    </xf>
    <xf numFmtId="188" fontId="14" fillId="34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187" fontId="9" fillId="0" borderId="10" xfId="42" applyFont="1" applyFill="1" applyBorder="1" applyAlignment="1">
      <alignment horizontal="center" vertical="center" wrapText="1"/>
    </xf>
    <xf numFmtId="187" fontId="16" fillId="0" borderId="10" xfId="42" applyFont="1" applyFill="1" applyBorder="1" applyAlignment="1">
      <alignment horizontal="center" vertical="center" wrapText="1"/>
    </xf>
    <xf numFmtId="49" fontId="6" fillId="0" borderId="10" xfId="55" applyNumberFormat="1" applyFont="1" applyFill="1" applyBorder="1" applyAlignment="1">
      <alignment horizontal="center" vertical="center" wrapText="1" shrinkToFit="1"/>
      <protection/>
    </xf>
    <xf numFmtId="2" fontId="6" fillId="0" borderId="10" xfId="55" applyNumberFormat="1" applyFont="1" applyFill="1" applyBorder="1" applyAlignment="1">
      <alignment horizontal="center" vertical="center" wrapText="1" shrinkToFit="1"/>
      <protection/>
    </xf>
    <xf numFmtId="187" fontId="6" fillId="0" borderId="10" xfId="42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187" fontId="6" fillId="0" borderId="10" xfId="42" applyFont="1" applyFill="1" applyBorder="1" applyAlignment="1">
      <alignment horizontal="center" vertical="center"/>
    </xf>
    <xf numFmtId="49" fontId="6" fillId="0" borderId="10" xfId="55" applyNumberFormat="1" applyFont="1" applyFill="1" applyBorder="1" applyAlignment="1">
      <alignment horizontal="center" vertical="center" shrinkToFit="1"/>
      <protection/>
    </xf>
    <xf numFmtId="17" fontId="9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2" fontId="6" fillId="0" borderId="10" xfId="55" applyNumberFormat="1" applyFont="1" applyFill="1" applyBorder="1" applyAlignment="1">
      <alignment horizontal="center" vertical="center" shrinkToFit="1"/>
      <protection/>
    </xf>
    <xf numFmtId="0" fontId="9" fillId="0" borderId="10" xfId="55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5" borderId="10" xfId="0" applyNumberFormat="1" applyFont="1" applyFill="1" applyBorder="1" applyAlignment="1">
      <alignment horizontal="center" vertical="center" wrapText="1"/>
    </xf>
    <xf numFmtId="187" fontId="16" fillId="35" borderId="10" xfId="42" applyFont="1" applyFill="1" applyBorder="1" applyAlignment="1">
      <alignment horizontal="center" vertical="center" wrapText="1"/>
    </xf>
    <xf numFmtId="187" fontId="6" fillId="0" borderId="10" xfId="42" applyFont="1" applyFill="1" applyBorder="1" applyAlignment="1">
      <alignment horizontal="center" vertical="center" wrapText="1"/>
    </xf>
    <xf numFmtId="187" fontId="6" fillId="35" borderId="10" xfId="42" applyFont="1" applyFill="1" applyBorder="1" applyAlignment="1">
      <alignment horizontal="center" vertical="center"/>
    </xf>
    <xf numFmtId="49" fontId="6" fillId="35" borderId="10" xfId="55" applyNumberFormat="1" applyFont="1" applyFill="1" applyBorder="1" applyAlignment="1">
      <alignment horizontal="center" vertical="center" wrapText="1" shrinkToFit="1"/>
      <protection/>
    </xf>
    <xf numFmtId="187" fontId="6" fillId="35" borderId="10" xfId="42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/>
    </xf>
    <xf numFmtId="2" fontId="6" fillId="35" borderId="10" xfId="55" applyNumberFormat="1" applyFont="1" applyFill="1" applyBorder="1" applyAlignment="1">
      <alignment horizontal="center" vertical="center" wrapText="1" shrinkToFit="1"/>
      <protection/>
    </xf>
    <xf numFmtId="49" fontId="6" fillId="35" borderId="10" xfId="55" applyNumberFormat="1" applyFont="1" applyFill="1" applyBorder="1" applyAlignment="1">
      <alignment horizontal="center" vertical="center" shrinkToFit="1"/>
      <protection/>
    </xf>
    <xf numFmtId="0" fontId="6" fillId="35" borderId="10" xfId="0" applyFont="1" applyFill="1" applyBorder="1" applyAlignment="1">
      <alignment horizontal="center" vertical="center" wrapText="1"/>
    </xf>
    <xf numFmtId="187" fontId="6" fillId="35" borderId="10" xfId="42" applyFont="1" applyFill="1" applyBorder="1" applyAlignment="1">
      <alignment horizontal="center" vertical="center" wrapText="1"/>
    </xf>
    <xf numFmtId="187" fontId="22" fillId="35" borderId="10" xfId="42" applyFont="1" applyFill="1" applyBorder="1" applyAlignment="1">
      <alignment horizontal="center" vertical="center" wrapText="1"/>
    </xf>
    <xf numFmtId="187" fontId="22" fillId="0" borderId="10" xfId="42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center" wrapText="1" indent="1"/>
    </xf>
    <xf numFmtId="0" fontId="62" fillId="0" borderId="10" xfId="0" applyFont="1" applyFill="1" applyBorder="1" applyAlignment="1">
      <alignment horizontal="left" vertical="center" wrapText="1" indent="1"/>
    </xf>
    <xf numFmtId="0" fontId="62" fillId="35" borderId="10" xfId="0" applyFont="1" applyFill="1" applyBorder="1" applyAlignment="1">
      <alignment horizontal="left" vertical="center" wrapText="1" indent="1"/>
    </xf>
    <xf numFmtId="2" fontId="6" fillId="35" borderId="10" xfId="55" applyNumberFormat="1" applyFont="1" applyFill="1" applyBorder="1" applyAlignment="1">
      <alignment horizontal="center" vertical="center" shrinkToFit="1"/>
      <protection/>
    </xf>
    <xf numFmtId="0" fontId="22" fillId="35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0" fontId="6" fillId="35" borderId="10" xfId="55" applyFont="1" applyFill="1" applyBorder="1" applyAlignment="1">
      <alignment horizontal="center" vertical="center" shrinkToFit="1"/>
      <protection/>
    </xf>
    <xf numFmtId="49" fontId="22" fillId="35" borderId="10" xfId="0" applyNumberFormat="1" applyFont="1" applyFill="1" applyBorder="1" applyAlignment="1">
      <alignment horizontal="center" vertical="center" wrapText="1"/>
    </xf>
    <xf numFmtId="16" fontId="6" fillId="35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62" applyFont="1" applyFill="1" applyBorder="1" applyAlignment="1">
      <alignment horizontal="left" vertical="center" indent="1" shrinkToFit="1"/>
      <protection/>
    </xf>
    <xf numFmtId="0" fontId="20" fillId="0" borderId="10" xfId="0" applyFont="1" applyFill="1" applyBorder="1" applyAlignment="1">
      <alignment horizontal="left" vertical="center" wrapText="1" indent="1"/>
    </xf>
    <xf numFmtId="0" fontId="8" fillId="0" borderId="10" xfId="62" applyFont="1" applyFill="1" applyBorder="1" applyAlignment="1">
      <alignment horizontal="left" vertical="center" wrapText="1" indent="1" shrinkToFit="1"/>
      <protection/>
    </xf>
    <xf numFmtId="0" fontId="4" fillId="0" borderId="10" xfId="62" applyFont="1" applyFill="1" applyBorder="1" applyAlignment="1">
      <alignment horizontal="left" vertical="center" wrapText="1" indent="1" shrinkToFit="1"/>
      <protection/>
    </xf>
    <xf numFmtId="0" fontId="24" fillId="0" borderId="0" xfId="0" applyFont="1" applyFill="1" applyBorder="1" applyAlignment="1">
      <alignment/>
    </xf>
    <xf numFmtId="0" fontId="8" fillId="35" borderId="10" xfId="0" applyFont="1" applyFill="1" applyBorder="1" applyAlignment="1">
      <alignment horizontal="left" vertical="center" wrapText="1" indent="1"/>
    </xf>
    <xf numFmtId="187" fontId="25" fillId="35" borderId="10" xfId="42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1" fillId="34" borderId="12" xfId="0" applyNumberFormat="1" applyFont="1" applyFill="1" applyBorder="1" applyAlignment="1">
      <alignment horizontal="center" vertical="top"/>
    </xf>
    <xf numFmtId="0" fontId="12" fillId="34" borderId="0" xfId="0" applyNumberFormat="1" applyFont="1" applyFill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center" vertical="top"/>
    </xf>
    <xf numFmtId="0" fontId="15" fillId="34" borderId="0" xfId="0" applyNumberFormat="1" applyFont="1" applyFill="1" applyBorder="1" applyAlignment="1">
      <alignment horizontal="right" wrapText="1"/>
    </xf>
    <xf numFmtId="0" fontId="15" fillId="34" borderId="0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187" fontId="9" fillId="0" borderId="13" xfId="42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9" fontId="9" fillId="0" borderId="14" xfId="0" applyNumberFormat="1" applyFont="1" applyFill="1" applyBorder="1" applyAlignment="1">
      <alignment horizontal="center" vertical="center" wrapText="1"/>
    </xf>
    <xf numFmtId="187" fontId="9" fillId="0" borderId="14" xfId="42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z-IIline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2338-2339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2438400</xdr:colOff>
      <xdr:row>142</xdr:row>
      <xdr:rowOff>0</xdr:rowOff>
    </xdr:from>
    <xdr:to>
      <xdr:col>2</xdr:col>
      <xdr:colOff>2438400</xdr:colOff>
      <xdr:row>144</xdr:row>
      <xdr:rowOff>171450</xdr:rowOff>
    </xdr:to>
    <xdr:pic>
      <xdr:nvPicPr>
        <xdr:cNvPr id="1" name="Picture 1" descr="XELMOW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25386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2466975</xdr:colOff>
      <xdr:row>142</xdr:row>
      <xdr:rowOff>0</xdr:rowOff>
    </xdr:from>
    <xdr:to>
      <xdr:col>2</xdr:col>
      <xdr:colOff>2466975</xdr:colOff>
      <xdr:row>144</xdr:row>
      <xdr:rowOff>171450</xdr:rowOff>
    </xdr:to>
    <xdr:pic>
      <xdr:nvPicPr>
        <xdr:cNvPr id="2" name="Picture 2" descr="XELMOW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425386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2552700</xdr:colOff>
      <xdr:row>142</xdr:row>
      <xdr:rowOff>0</xdr:rowOff>
    </xdr:from>
    <xdr:to>
      <xdr:col>2</xdr:col>
      <xdr:colOff>2581275</xdr:colOff>
      <xdr:row>144</xdr:row>
      <xdr:rowOff>171450</xdr:rowOff>
    </xdr:to>
    <xdr:pic>
      <xdr:nvPicPr>
        <xdr:cNvPr id="3" name="Picture 2" descr="XELMOW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2538650"/>
          <a:ext cx="28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view="pageBreakPreview" zoomScale="85" zoomScaleSheetLayoutView="85" zoomScalePageLayoutView="0" workbookViewId="0" topLeftCell="A114">
      <selection activeCell="A141" sqref="A141:H144"/>
    </sheetView>
  </sheetViews>
  <sheetFormatPr defaultColWidth="9.140625" defaultRowHeight="12.75"/>
  <cols>
    <col min="1" max="1" width="4.57421875" style="7" customWidth="1"/>
    <col min="2" max="2" width="14.7109375" style="1" customWidth="1"/>
    <col min="3" max="3" width="63.8515625" style="1" customWidth="1"/>
    <col min="4" max="4" width="9.421875" style="1" bestFit="1" customWidth="1"/>
    <col min="5" max="5" width="12.140625" style="1" bestFit="1" customWidth="1"/>
    <col min="6" max="6" width="13.57421875" style="1" customWidth="1"/>
    <col min="7" max="7" width="13.8515625" style="1" customWidth="1"/>
    <col min="8" max="8" width="14.28125" style="1" customWidth="1"/>
    <col min="9" max="16384" width="9.140625" style="1" customWidth="1"/>
  </cols>
  <sheetData>
    <row r="1" spans="1:8" s="2" customFormat="1" ht="34.5" customHeight="1">
      <c r="A1" s="76" t="s">
        <v>68</v>
      </c>
      <c r="B1" s="77"/>
      <c r="C1" s="77"/>
      <c r="D1" s="77"/>
      <c r="E1" s="77"/>
      <c r="F1" s="77"/>
      <c r="G1" s="77"/>
      <c r="H1" s="77"/>
    </row>
    <row r="2" spans="1:8" s="2" customFormat="1" ht="12.75">
      <c r="A2" s="78" t="s">
        <v>4</v>
      </c>
      <c r="B2" s="78"/>
      <c r="C2" s="78"/>
      <c r="D2" s="78"/>
      <c r="E2" s="78"/>
      <c r="F2" s="78"/>
      <c r="G2" s="78"/>
      <c r="H2" s="78"/>
    </row>
    <row r="3" spans="1:8" s="2" customFormat="1" ht="16.5">
      <c r="A3" s="79" t="s">
        <v>58</v>
      </c>
      <c r="B3" s="79"/>
      <c r="C3" s="79"/>
      <c r="D3" s="79"/>
      <c r="E3" s="79"/>
      <c r="F3" s="79"/>
      <c r="G3" s="79"/>
      <c r="H3" s="79"/>
    </row>
    <row r="4" spans="1:8" s="2" customFormat="1" ht="26.25" customHeight="1">
      <c r="A4" s="76" t="s">
        <v>68</v>
      </c>
      <c r="B4" s="77"/>
      <c r="C4" s="77"/>
      <c r="D4" s="77"/>
      <c r="E4" s="77"/>
      <c r="F4" s="77"/>
      <c r="G4" s="77"/>
      <c r="H4" s="77"/>
    </row>
    <row r="5" spans="1:8" s="3" customFormat="1" ht="14.25" customHeight="1">
      <c r="A5" s="80" t="s">
        <v>5</v>
      </c>
      <c r="B5" s="80"/>
      <c r="C5" s="80"/>
      <c r="D5" s="80"/>
      <c r="E5" s="80"/>
      <c r="F5" s="80"/>
      <c r="G5" s="80"/>
      <c r="H5" s="80"/>
    </row>
    <row r="6" spans="1:8" s="3" customFormat="1" ht="21.75" customHeight="1">
      <c r="A6" s="6"/>
      <c r="D6" s="81" t="s">
        <v>23</v>
      </c>
      <c r="E6" s="82"/>
      <c r="F6" s="4"/>
      <c r="G6" s="74" t="s">
        <v>6</v>
      </c>
      <c r="H6" s="74"/>
    </row>
    <row r="7" spans="1:8" s="10" customFormat="1" ht="20.25" customHeight="1">
      <c r="A7" s="72"/>
      <c r="B7" s="72"/>
      <c r="C7" s="72"/>
      <c r="D7" s="73"/>
      <c r="E7" s="73"/>
      <c r="F7" s="9"/>
      <c r="G7" s="74"/>
      <c r="H7" s="74"/>
    </row>
    <row r="8" spans="1:8" s="27" customFormat="1" ht="56.25" customHeight="1">
      <c r="A8" s="75" t="s">
        <v>7</v>
      </c>
      <c r="B8" s="75" t="s">
        <v>8</v>
      </c>
      <c r="C8" s="75" t="s">
        <v>9</v>
      </c>
      <c r="D8" s="75" t="s">
        <v>10</v>
      </c>
      <c r="E8" s="75" t="s">
        <v>11</v>
      </c>
      <c r="F8" s="75"/>
      <c r="G8" s="75" t="s">
        <v>14</v>
      </c>
      <c r="H8" s="75"/>
    </row>
    <row r="9" spans="1:8" s="27" customFormat="1" ht="33.75">
      <c r="A9" s="75"/>
      <c r="B9" s="75"/>
      <c r="C9" s="75"/>
      <c r="D9" s="75"/>
      <c r="E9" s="26" t="s">
        <v>12</v>
      </c>
      <c r="F9" s="26" t="s">
        <v>13</v>
      </c>
      <c r="G9" s="26" t="s">
        <v>12</v>
      </c>
      <c r="H9" s="26" t="s">
        <v>15</v>
      </c>
    </row>
    <row r="10" spans="1:8" s="28" customFormat="1" ht="12.75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</row>
    <row r="11" spans="1:8" s="29" customFormat="1" ht="51.75" customHeight="1">
      <c r="A11" s="46">
        <v>1</v>
      </c>
      <c r="B11" s="58" t="s">
        <v>87</v>
      </c>
      <c r="C11" s="52" t="s">
        <v>79</v>
      </c>
      <c r="D11" s="46" t="s">
        <v>49</v>
      </c>
      <c r="E11" s="47"/>
      <c r="F11" s="40">
        <v>0.18</v>
      </c>
      <c r="G11" s="48"/>
      <c r="H11" s="40"/>
    </row>
    <row r="12" spans="1:8" s="29" customFormat="1" ht="18.75" customHeight="1">
      <c r="A12" s="23"/>
      <c r="B12" s="23"/>
      <c r="C12" s="63" t="s">
        <v>44</v>
      </c>
      <c r="D12" s="23" t="s">
        <v>18</v>
      </c>
      <c r="E12" s="39">
        <v>15.5</v>
      </c>
      <c r="F12" s="19">
        <f>E12*F11</f>
        <v>2.79</v>
      </c>
      <c r="G12" s="19"/>
      <c r="H12" s="13"/>
    </row>
    <row r="13" spans="1:8" s="29" customFormat="1" ht="18" customHeight="1">
      <c r="A13" s="23"/>
      <c r="B13" s="23"/>
      <c r="C13" s="63" t="s">
        <v>50</v>
      </c>
      <c r="D13" s="23" t="s">
        <v>19</v>
      </c>
      <c r="E13" s="39">
        <v>34.7</v>
      </c>
      <c r="F13" s="19">
        <f>E13*F11</f>
        <v>6.246</v>
      </c>
      <c r="G13" s="19"/>
      <c r="H13" s="13"/>
    </row>
    <row r="14" spans="1:8" s="29" customFormat="1" ht="18" customHeight="1">
      <c r="A14" s="23"/>
      <c r="B14" s="23"/>
      <c r="C14" s="63" t="s">
        <v>33</v>
      </c>
      <c r="D14" s="23" t="s">
        <v>20</v>
      </c>
      <c r="E14" s="39">
        <v>2.09</v>
      </c>
      <c r="F14" s="19">
        <f>E14*F11</f>
        <v>0.3762</v>
      </c>
      <c r="G14" s="19"/>
      <c r="H14" s="13"/>
    </row>
    <row r="15" spans="1:8" s="29" customFormat="1" ht="18" customHeight="1">
      <c r="A15" s="23"/>
      <c r="B15" s="23"/>
      <c r="C15" s="63" t="s">
        <v>51</v>
      </c>
      <c r="D15" s="23" t="s">
        <v>0</v>
      </c>
      <c r="E15" s="39">
        <v>0.04</v>
      </c>
      <c r="F15" s="19">
        <f>E15*F11</f>
        <v>0.0072</v>
      </c>
      <c r="G15" s="19"/>
      <c r="H15" s="13"/>
    </row>
    <row r="16" spans="1:8" s="30" customFormat="1" ht="18" customHeight="1">
      <c r="A16" s="46">
        <v>2</v>
      </c>
      <c r="B16" s="61" t="s">
        <v>55</v>
      </c>
      <c r="C16" s="52" t="s">
        <v>108</v>
      </c>
      <c r="D16" s="46" t="s">
        <v>21</v>
      </c>
      <c r="E16" s="47"/>
      <c r="F16" s="40">
        <f>F11*1950</f>
        <v>351</v>
      </c>
      <c r="G16" s="48"/>
      <c r="H16" s="40"/>
    </row>
    <row r="17" spans="1:8" s="30" customFormat="1" ht="18" customHeight="1">
      <c r="A17" s="23"/>
      <c r="B17" s="62"/>
      <c r="C17" s="63" t="s">
        <v>22</v>
      </c>
      <c r="D17" s="23" t="s">
        <v>21</v>
      </c>
      <c r="E17" s="39">
        <v>1</v>
      </c>
      <c r="F17" s="19">
        <f>E17*F16</f>
        <v>351</v>
      </c>
      <c r="G17" s="19"/>
      <c r="H17" s="13"/>
    </row>
    <row r="18" spans="1:8" s="31" customFormat="1" ht="52.5" customHeight="1">
      <c r="A18" s="46">
        <v>3</v>
      </c>
      <c r="B18" s="46" t="s">
        <v>34</v>
      </c>
      <c r="C18" s="52" t="s">
        <v>75</v>
      </c>
      <c r="D18" s="46" t="s">
        <v>27</v>
      </c>
      <c r="E18" s="47"/>
      <c r="F18" s="47">
        <v>1.8</v>
      </c>
      <c r="G18" s="48"/>
      <c r="H18" s="47"/>
    </row>
    <row r="19" spans="1:8" s="31" customFormat="1" ht="18" customHeight="1">
      <c r="A19" s="11"/>
      <c r="B19" s="11"/>
      <c r="C19" s="12" t="s">
        <v>16</v>
      </c>
      <c r="D19" s="11" t="s">
        <v>18</v>
      </c>
      <c r="E19" s="13">
        <v>15</v>
      </c>
      <c r="F19" s="13">
        <f>E19*F18</f>
        <v>27</v>
      </c>
      <c r="G19" s="13"/>
      <c r="H19" s="13"/>
    </row>
    <row r="20" spans="1:8" s="31" customFormat="1" ht="18" customHeight="1">
      <c r="A20" s="11"/>
      <c r="B20" s="11"/>
      <c r="C20" s="12" t="s">
        <v>28</v>
      </c>
      <c r="D20" s="11" t="s">
        <v>19</v>
      </c>
      <c r="E20" s="13">
        <v>2.16</v>
      </c>
      <c r="F20" s="13">
        <f>E20*F18</f>
        <v>3.8880000000000003</v>
      </c>
      <c r="G20" s="13"/>
      <c r="H20" s="13"/>
    </row>
    <row r="21" spans="1:8" s="31" customFormat="1" ht="18" customHeight="1">
      <c r="A21" s="11"/>
      <c r="B21" s="11"/>
      <c r="C21" s="12" t="s">
        <v>29</v>
      </c>
      <c r="D21" s="11" t="s">
        <v>24</v>
      </c>
      <c r="E21" s="13">
        <v>2.73</v>
      </c>
      <c r="F21" s="13">
        <f>E21*F18</f>
        <v>4.914</v>
      </c>
      <c r="G21" s="13"/>
      <c r="H21" s="13"/>
    </row>
    <row r="22" spans="1:8" s="31" customFormat="1" ht="18" customHeight="1">
      <c r="A22" s="11"/>
      <c r="B22" s="11"/>
      <c r="C22" s="12" t="s">
        <v>30</v>
      </c>
      <c r="D22" s="11" t="s">
        <v>24</v>
      </c>
      <c r="E22" s="13">
        <v>0.97</v>
      </c>
      <c r="F22" s="13">
        <f>E22*F18</f>
        <v>1.746</v>
      </c>
      <c r="G22" s="13"/>
      <c r="H22" s="13"/>
    </row>
    <row r="23" spans="1:8" s="31" customFormat="1" ht="18" customHeight="1">
      <c r="A23" s="11"/>
      <c r="B23" s="11"/>
      <c r="C23" s="12" t="s">
        <v>31</v>
      </c>
      <c r="D23" s="11" t="s">
        <v>0</v>
      </c>
      <c r="E23" s="13">
        <v>122</v>
      </c>
      <c r="F23" s="13">
        <f>E23*F18</f>
        <v>219.6</v>
      </c>
      <c r="G23" s="13"/>
      <c r="H23" s="13"/>
    </row>
    <row r="24" spans="1:8" s="31" customFormat="1" ht="18" customHeight="1">
      <c r="A24" s="11"/>
      <c r="B24" s="11"/>
      <c r="C24" s="12" t="s">
        <v>32</v>
      </c>
      <c r="D24" s="11" t="s">
        <v>0</v>
      </c>
      <c r="E24" s="13">
        <v>7</v>
      </c>
      <c r="F24" s="13">
        <f>E24*F18</f>
        <v>12.6</v>
      </c>
      <c r="G24" s="13"/>
      <c r="H24" s="13"/>
    </row>
    <row r="25" spans="1:8" s="27" customFormat="1" ht="38.25" customHeight="1">
      <c r="A25" s="43">
        <v>4</v>
      </c>
      <c r="B25" s="45" t="s">
        <v>47</v>
      </c>
      <c r="C25" s="54" t="s">
        <v>69</v>
      </c>
      <c r="D25" s="55" t="s">
        <v>43</v>
      </c>
      <c r="E25" s="42"/>
      <c r="F25" s="40">
        <v>1.2</v>
      </c>
      <c r="G25" s="48"/>
      <c r="H25" s="40"/>
    </row>
    <row r="26" spans="1:8" s="27" customFormat="1" ht="16.5">
      <c r="A26" s="32"/>
      <c r="B26" s="20" t="s">
        <v>48</v>
      </c>
      <c r="C26" s="64" t="s">
        <v>44</v>
      </c>
      <c r="D26" s="34" t="s">
        <v>18</v>
      </c>
      <c r="E26" s="17">
        <f>249*1.8</f>
        <v>448.2</v>
      </c>
      <c r="F26" s="19">
        <f>E26*F25</f>
        <v>537.8399999999999</v>
      </c>
      <c r="G26" s="19"/>
      <c r="H26" s="13"/>
    </row>
    <row r="27" spans="1:8" s="27" customFormat="1" ht="16.5">
      <c r="A27" s="32"/>
      <c r="B27" s="20"/>
      <c r="C27" s="64" t="s">
        <v>45</v>
      </c>
      <c r="D27" s="33" t="s">
        <v>19</v>
      </c>
      <c r="E27" s="17">
        <f>18.1*1.8</f>
        <v>32.580000000000005</v>
      </c>
      <c r="F27" s="19">
        <f>E27*F25</f>
        <v>39.096000000000004</v>
      </c>
      <c r="G27" s="19"/>
      <c r="H27" s="13"/>
    </row>
    <row r="28" spans="1:8" s="27" customFormat="1" ht="16.5">
      <c r="A28" s="32"/>
      <c r="B28" s="20"/>
      <c r="C28" s="65" t="s">
        <v>33</v>
      </c>
      <c r="D28" s="33" t="s">
        <v>20</v>
      </c>
      <c r="E28" s="17">
        <f>6*1.8</f>
        <v>10.8</v>
      </c>
      <c r="F28" s="19">
        <f>E28*F25</f>
        <v>12.96</v>
      </c>
      <c r="G28" s="19"/>
      <c r="H28" s="13"/>
    </row>
    <row r="29" spans="1:8" s="27" customFormat="1" ht="16.5">
      <c r="A29" s="32"/>
      <c r="B29" s="20"/>
      <c r="C29" s="65" t="s">
        <v>70</v>
      </c>
      <c r="D29" s="33" t="s">
        <v>40</v>
      </c>
      <c r="E29" s="17">
        <v>140</v>
      </c>
      <c r="F29" s="19">
        <f>E29*F25</f>
        <v>168</v>
      </c>
      <c r="G29" s="19"/>
      <c r="H29" s="13"/>
    </row>
    <row r="30" spans="1:8" s="27" customFormat="1" ht="16.5">
      <c r="A30" s="32"/>
      <c r="B30" s="20"/>
      <c r="C30" s="63" t="s">
        <v>46</v>
      </c>
      <c r="D30" s="34" t="s">
        <v>1</v>
      </c>
      <c r="E30" s="17">
        <v>200</v>
      </c>
      <c r="F30" s="19">
        <f>E30*F25</f>
        <v>240</v>
      </c>
      <c r="G30" s="19"/>
      <c r="H30" s="13"/>
    </row>
    <row r="31" spans="1:8" s="27" customFormat="1" ht="16.5">
      <c r="A31" s="32"/>
      <c r="B31" s="20"/>
      <c r="C31" s="12" t="s">
        <v>17</v>
      </c>
      <c r="D31" s="11" t="s">
        <v>20</v>
      </c>
      <c r="E31" s="17">
        <v>4</v>
      </c>
      <c r="F31" s="19">
        <f>E31*F25</f>
        <v>4.8</v>
      </c>
      <c r="G31" s="19"/>
      <c r="H31" s="13"/>
    </row>
    <row r="32" spans="1:8" s="8" customFormat="1" ht="31.5">
      <c r="A32" s="56">
        <v>5</v>
      </c>
      <c r="B32" s="60" t="s">
        <v>72</v>
      </c>
      <c r="C32" s="54" t="s">
        <v>71</v>
      </c>
      <c r="D32" s="56" t="s">
        <v>37</v>
      </c>
      <c r="E32" s="48"/>
      <c r="F32" s="48">
        <v>11.3</v>
      </c>
      <c r="G32" s="48"/>
      <c r="H32" s="48"/>
    </row>
    <row r="33" spans="1:8" s="5" customFormat="1" ht="19.5" customHeight="1">
      <c r="A33" s="22"/>
      <c r="B33" s="25"/>
      <c r="C33" s="66" t="s">
        <v>73</v>
      </c>
      <c r="D33" s="22" t="s">
        <v>38</v>
      </c>
      <c r="E33" s="14">
        <v>27.74</v>
      </c>
      <c r="F33" s="19">
        <f>E33*F32</f>
        <v>313.462</v>
      </c>
      <c r="G33" s="14"/>
      <c r="H33" s="13"/>
    </row>
    <row r="34" spans="1:8" s="29" customFormat="1" ht="53.25" customHeight="1">
      <c r="A34" s="46">
        <v>6</v>
      </c>
      <c r="B34" s="58" t="s">
        <v>87</v>
      </c>
      <c r="C34" s="52" t="s">
        <v>74</v>
      </c>
      <c r="D34" s="46" t="s">
        <v>49</v>
      </c>
      <c r="E34" s="47"/>
      <c r="F34" s="40">
        <v>11.88</v>
      </c>
      <c r="G34" s="48"/>
      <c r="H34" s="40"/>
    </row>
    <row r="35" spans="1:8" s="29" customFormat="1" ht="18.75" customHeight="1">
      <c r="A35" s="23"/>
      <c r="B35" s="23"/>
      <c r="C35" s="63" t="s">
        <v>44</v>
      </c>
      <c r="D35" s="23" t="s">
        <v>18</v>
      </c>
      <c r="E35" s="39">
        <v>15.5</v>
      </c>
      <c r="F35" s="19">
        <f>E35*F34</f>
        <v>184.14000000000001</v>
      </c>
      <c r="G35" s="19"/>
      <c r="H35" s="13"/>
    </row>
    <row r="36" spans="1:8" s="29" customFormat="1" ht="18" customHeight="1">
      <c r="A36" s="23"/>
      <c r="B36" s="23"/>
      <c r="C36" s="63" t="s">
        <v>50</v>
      </c>
      <c r="D36" s="23" t="s">
        <v>19</v>
      </c>
      <c r="E36" s="39">
        <v>34.7</v>
      </c>
      <c r="F36" s="19">
        <f>E36*F34</f>
        <v>412.23600000000005</v>
      </c>
      <c r="G36" s="19"/>
      <c r="H36" s="13"/>
    </row>
    <row r="37" spans="1:8" s="29" customFormat="1" ht="18" customHeight="1">
      <c r="A37" s="23"/>
      <c r="B37" s="23"/>
      <c r="C37" s="63" t="s">
        <v>33</v>
      </c>
      <c r="D37" s="23" t="s">
        <v>20</v>
      </c>
      <c r="E37" s="39">
        <v>2.09</v>
      </c>
      <c r="F37" s="19">
        <f>E37*F34</f>
        <v>24.8292</v>
      </c>
      <c r="G37" s="19"/>
      <c r="H37" s="13"/>
    </row>
    <row r="38" spans="1:8" s="29" customFormat="1" ht="18" customHeight="1">
      <c r="A38" s="23"/>
      <c r="B38" s="23"/>
      <c r="C38" s="63" t="s">
        <v>51</v>
      </c>
      <c r="D38" s="23" t="s">
        <v>0</v>
      </c>
      <c r="E38" s="39">
        <v>0.04</v>
      </c>
      <c r="F38" s="19">
        <f>E38*F34</f>
        <v>0.47520000000000007</v>
      </c>
      <c r="G38" s="19"/>
      <c r="H38" s="13"/>
    </row>
    <row r="39" spans="1:8" s="30" customFormat="1" ht="18" customHeight="1">
      <c r="A39" s="46">
        <v>7</v>
      </c>
      <c r="B39" s="61" t="s">
        <v>55</v>
      </c>
      <c r="C39" s="52" t="s">
        <v>78</v>
      </c>
      <c r="D39" s="46" t="s">
        <v>21</v>
      </c>
      <c r="E39" s="47"/>
      <c r="F39" s="40">
        <f>F34*1950</f>
        <v>23166</v>
      </c>
      <c r="G39" s="48"/>
      <c r="H39" s="40"/>
    </row>
    <row r="40" spans="1:8" s="30" customFormat="1" ht="18" customHeight="1">
      <c r="A40" s="23"/>
      <c r="B40" s="62"/>
      <c r="C40" s="63" t="s">
        <v>22</v>
      </c>
      <c r="D40" s="23" t="s">
        <v>21</v>
      </c>
      <c r="E40" s="39">
        <v>1</v>
      </c>
      <c r="F40" s="19">
        <f>E40*F39</f>
        <v>23166</v>
      </c>
      <c r="G40" s="19"/>
      <c r="H40" s="13"/>
    </row>
    <row r="41" spans="1:8" s="31" customFormat="1" ht="52.5" customHeight="1">
      <c r="A41" s="46">
        <v>8</v>
      </c>
      <c r="B41" s="46" t="s">
        <v>34</v>
      </c>
      <c r="C41" s="52" t="s">
        <v>76</v>
      </c>
      <c r="D41" s="46" t="s">
        <v>27</v>
      </c>
      <c r="E41" s="47"/>
      <c r="F41" s="47">
        <v>118.8</v>
      </c>
      <c r="G41" s="48"/>
      <c r="H41" s="47"/>
    </row>
    <row r="42" spans="1:8" s="31" customFormat="1" ht="18" customHeight="1">
      <c r="A42" s="11"/>
      <c r="B42" s="11"/>
      <c r="C42" s="12" t="s">
        <v>16</v>
      </c>
      <c r="D42" s="11" t="s">
        <v>18</v>
      </c>
      <c r="E42" s="13">
        <v>15</v>
      </c>
      <c r="F42" s="13">
        <f>E42*F41</f>
        <v>1782</v>
      </c>
      <c r="G42" s="13"/>
      <c r="H42" s="13"/>
    </row>
    <row r="43" spans="1:8" s="31" customFormat="1" ht="18" customHeight="1">
      <c r="A43" s="11"/>
      <c r="B43" s="11"/>
      <c r="C43" s="12" t="s">
        <v>28</v>
      </c>
      <c r="D43" s="11" t="s">
        <v>19</v>
      </c>
      <c r="E43" s="13">
        <v>2.16</v>
      </c>
      <c r="F43" s="13">
        <f>E43*F41</f>
        <v>256.608</v>
      </c>
      <c r="G43" s="13"/>
      <c r="H43" s="13"/>
    </row>
    <row r="44" spans="1:8" s="31" customFormat="1" ht="18" customHeight="1">
      <c r="A44" s="11"/>
      <c r="B44" s="11"/>
      <c r="C44" s="12" t="s">
        <v>29</v>
      </c>
      <c r="D44" s="11" t="s">
        <v>24</v>
      </c>
      <c r="E44" s="13">
        <v>2.73</v>
      </c>
      <c r="F44" s="13">
        <f>E44*F41</f>
        <v>324.324</v>
      </c>
      <c r="G44" s="13"/>
      <c r="H44" s="13"/>
    </row>
    <row r="45" spans="1:8" s="31" customFormat="1" ht="18" customHeight="1">
      <c r="A45" s="11"/>
      <c r="B45" s="11"/>
      <c r="C45" s="12" t="s">
        <v>30</v>
      </c>
      <c r="D45" s="11" t="s">
        <v>24</v>
      </c>
      <c r="E45" s="13">
        <v>0.97</v>
      </c>
      <c r="F45" s="13">
        <f>E45*F41</f>
        <v>115.23599999999999</v>
      </c>
      <c r="G45" s="13"/>
      <c r="H45" s="13"/>
    </row>
    <row r="46" spans="1:8" s="31" customFormat="1" ht="18" customHeight="1">
      <c r="A46" s="11"/>
      <c r="B46" s="11"/>
      <c r="C46" s="12" t="s">
        <v>31</v>
      </c>
      <c r="D46" s="11" t="s">
        <v>0</v>
      </c>
      <c r="E46" s="13">
        <v>122</v>
      </c>
      <c r="F46" s="13">
        <f>E46*F41</f>
        <v>14493.6</v>
      </c>
      <c r="G46" s="13"/>
      <c r="H46" s="13"/>
    </row>
    <row r="47" spans="1:8" s="31" customFormat="1" ht="18" customHeight="1">
      <c r="A47" s="11"/>
      <c r="B47" s="11"/>
      <c r="C47" s="12" t="s">
        <v>32</v>
      </c>
      <c r="D47" s="11" t="s">
        <v>0</v>
      </c>
      <c r="E47" s="13">
        <v>7</v>
      </c>
      <c r="F47" s="13">
        <f>E47*F41</f>
        <v>831.6</v>
      </c>
      <c r="G47" s="13"/>
      <c r="H47" s="13"/>
    </row>
    <row r="48" spans="1:8" s="29" customFormat="1" ht="53.25" customHeight="1">
      <c r="A48" s="46">
        <v>9</v>
      </c>
      <c r="B48" s="58" t="s">
        <v>87</v>
      </c>
      <c r="C48" s="52" t="s">
        <v>80</v>
      </c>
      <c r="D48" s="46" t="s">
        <v>49</v>
      </c>
      <c r="E48" s="47"/>
      <c r="F48" s="40">
        <f>990/1000</f>
        <v>0.99</v>
      </c>
      <c r="G48" s="48"/>
      <c r="H48" s="40"/>
    </row>
    <row r="49" spans="1:8" s="29" customFormat="1" ht="18.75" customHeight="1">
      <c r="A49" s="23"/>
      <c r="B49" s="23"/>
      <c r="C49" s="63" t="s">
        <v>44</v>
      </c>
      <c r="D49" s="23" t="s">
        <v>18</v>
      </c>
      <c r="E49" s="39">
        <v>15.5</v>
      </c>
      <c r="F49" s="19">
        <f>E49*F48</f>
        <v>15.345</v>
      </c>
      <c r="G49" s="19"/>
      <c r="H49" s="13"/>
    </row>
    <row r="50" spans="1:8" s="29" customFormat="1" ht="18" customHeight="1">
      <c r="A50" s="23"/>
      <c r="B50" s="23"/>
      <c r="C50" s="63" t="s">
        <v>50</v>
      </c>
      <c r="D50" s="23" t="s">
        <v>19</v>
      </c>
      <c r="E50" s="39">
        <v>34.7</v>
      </c>
      <c r="F50" s="19">
        <f>E50*F48</f>
        <v>34.353</v>
      </c>
      <c r="G50" s="19"/>
      <c r="H50" s="13"/>
    </row>
    <row r="51" spans="1:8" s="29" customFormat="1" ht="18" customHeight="1">
      <c r="A51" s="23"/>
      <c r="B51" s="23"/>
      <c r="C51" s="63" t="s">
        <v>33</v>
      </c>
      <c r="D51" s="23" t="s">
        <v>20</v>
      </c>
      <c r="E51" s="39">
        <v>2.09</v>
      </c>
      <c r="F51" s="19">
        <f>E51*F48</f>
        <v>2.0690999999999997</v>
      </c>
      <c r="G51" s="19"/>
      <c r="H51" s="13"/>
    </row>
    <row r="52" spans="1:8" s="29" customFormat="1" ht="18" customHeight="1">
      <c r="A52" s="23"/>
      <c r="B52" s="23"/>
      <c r="C52" s="63" t="s">
        <v>51</v>
      </c>
      <c r="D52" s="23" t="s">
        <v>0</v>
      </c>
      <c r="E52" s="39">
        <v>0.04</v>
      </c>
      <c r="F52" s="19">
        <f>E52*F48</f>
        <v>0.0396</v>
      </c>
      <c r="G52" s="19"/>
      <c r="H52" s="13"/>
    </row>
    <row r="53" spans="1:8" s="30" customFormat="1" ht="18" customHeight="1">
      <c r="A53" s="46">
        <v>10</v>
      </c>
      <c r="B53" s="61" t="s">
        <v>55</v>
      </c>
      <c r="C53" s="52" t="s">
        <v>78</v>
      </c>
      <c r="D53" s="46" t="s">
        <v>21</v>
      </c>
      <c r="E53" s="47"/>
      <c r="F53" s="40">
        <f>F48*1950</f>
        <v>1930.5</v>
      </c>
      <c r="G53" s="48"/>
      <c r="H53" s="40"/>
    </row>
    <row r="54" spans="1:8" s="30" customFormat="1" ht="18" customHeight="1">
      <c r="A54" s="23"/>
      <c r="B54" s="62"/>
      <c r="C54" s="63" t="s">
        <v>22</v>
      </c>
      <c r="D54" s="23" t="s">
        <v>21</v>
      </c>
      <c r="E54" s="39">
        <v>1</v>
      </c>
      <c r="F54" s="19">
        <f>E54*F53</f>
        <v>1930.5</v>
      </c>
      <c r="G54" s="19"/>
      <c r="H54" s="13"/>
    </row>
    <row r="55" spans="1:8" s="31" customFormat="1" ht="52.5" customHeight="1">
      <c r="A55" s="46">
        <v>11</v>
      </c>
      <c r="B55" s="46" t="s">
        <v>34</v>
      </c>
      <c r="C55" s="52" t="s">
        <v>81</v>
      </c>
      <c r="D55" s="46" t="s">
        <v>27</v>
      </c>
      <c r="E55" s="47"/>
      <c r="F55" s="47">
        <f>990/100</f>
        <v>9.9</v>
      </c>
      <c r="G55" s="48"/>
      <c r="H55" s="47"/>
    </row>
    <row r="56" spans="1:8" s="31" customFormat="1" ht="18" customHeight="1">
      <c r="A56" s="11"/>
      <c r="B56" s="11"/>
      <c r="C56" s="12" t="s">
        <v>16</v>
      </c>
      <c r="D56" s="11" t="s">
        <v>18</v>
      </c>
      <c r="E56" s="13">
        <v>15</v>
      </c>
      <c r="F56" s="13">
        <f>E56*F55</f>
        <v>148.5</v>
      </c>
      <c r="G56" s="13"/>
      <c r="H56" s="13"/>
    </row>
    <row r="57" spans="1:8" s="31" customFormat="1" ht="18" customHeight="1">
      <c r="A57" s="11"/>
      <c r="B57" s="11"/>
      <c r="C57" s="12" t="s">
        <v>28</v>
      </c>
      <c r="D57" s="11" t="s">
        <v>19</v>
      </c>
      <c r="E57" s="13">
        <v>2.16</v>
      </c>
      <c r="F57" s="13">
        <f>E57*F55</f>
        <v>21.384000000000004</v>
      </c>
      <c r="G57" s="13"/>
      <c r="H57" s="13"/>
    </row>
    <row r="58" spans="1:8" s="31" customFormat="1" ht="18" customHeight="1">
      <c r="A58" s="11"/>
      <c r="B58" s="11"/>
      <c r="C58" s="12" t="s">
        <v>29</v>
      </c>
      <c r="D58" s="11" t="s">
        <v>24</v>
      </c>
      <c r="E58" s="13">
        <v>2.73</v>
      </c>
      <c r="F58" s="13">
        <f>E58*F55</f>
        <v>27.027</v>
      </c>
      <c r="G58" s="13"/>
      <c r="H58" s="13"/>
    </row>
    <row r="59" spans="1:8" s="31" customFormat="1" ht="18" customHeight="1">
      <c r="A59" s="11"/>
      <c r="B59" s="11"/>
      <c r="C59" s="12" t="s">
        <v>30</v>
      </c>
      <c r="D59" s="11" t="s">
        <v>24</v>
      </c>
      <c r="E59" s="13">
        <v>0.97</v>
      </c>
      <c r="F59" s="13">
        <f>E59*F55</f>
        <v>9.603</v>
      </c>
      <c r="G59" s="13"/>
      <c r="H59" s="13"/>
    </row>
    <row r="60" spans="1:8" s="31" customFormat="1" ht="18" customHeight="1">
      <c r="A60" s="11"/>
      <c r="B60" s="11"/>
      <c r="C60" s="12" t="s">
        <v>31</v>
      </c>
      <c r="D60" s="11" t="s">
        <v>0</v>
      </c>
      <c r="E60" s="13">
        <v>122</v>
      </c>
      <c r="F60" s="13">
        <f>E60*F55</f>
        <v>1207.8</v>
      </c>
      <c r="G60" s="13"/>
      <c r="H60" s="13"/>
    </row>
    <row r="61" spans="1:8" s="31" customFormat="1" ht="18" customHeight="1">
      <c r="A61" s="11"/>
      <c r="B61" s="11"/>
      <c r="C61" s="12" t="s">
        <v>32</v>
      </c>
      <c r="D61" s="11" t="s">
        <v>0</v>
      </c>
      <c r="E61" s="13">
        <v>7</v>
      </c>
      <c r="F61" s="13">
        <f>E61*F55</f>
        <v>69.3</v>
      </c>
      <c r="G61" s="13"/>
      <c r="H61" s="13"/>
    </row>
    <row r="62" spans="1:8" s="29" customFormat="1" ht="53.25" customHeight="1">
      <c r="A62" s="46">
        <v>12</v>
      </c>
      <c r="B62" s="58" t="s">
        <v>87</v>
      </c>
      <c r="C62" s="54" t="s">
        <v>82</v>
      </c>
      <c r="D62" s="46" t="s">
        <v>49</v>
      </c>
      <c r="E62" s="47"/>
      <c r="F62" s="40">
        <f>500/1000</f>
        <v>0.5</v>
      </c>
      <c r="G62" s="48"/>
      <c r="H62" s="40"/>
    </row>
    <row r="63" spans="1:8" s="29" customFormat="1" ht="18.75" customHeight="1">
      <c r="A63" s="23"/>
      <c r="B63" s="23"/>
      <c r="C63" s="63" t="s">
        <v>44</v>
      </c>
      <c r="D63" s="23" t="s">
        <v>18</v>
      </c>
      <c r="E63" s="39">
        <v>15.5</v>
      </c>
      <c r="F63" s="19">
        <f>E63*F62</f>
        <v>7.75</v>
      </c>
      <c r="G63" s="19"/>
      <c r="H63" s="13"/>
    </row>
    <row r="64" spans="1:8" s="29" customFormat="1" ht="18" customHeight="1">
      <c r="A64" s="23"/>
      <c r="B64" s="23"/>
      <c r="C64" s="63" t="s">
        <v>50</v>
      </c>
      <c r="D64" s="23" t="s">
        <v>19</v>
      </c>
      <c r="E64" s="39">
        <v>34.7</v>
      </c>
      <c r="F64" s="19">
        <f>E64*F62</f>
        <v>17.35</v>
      </c>
      <c r="G64" s="19"/>
      <c r="H64" s="13"/>
    </row>
    <row r="65" spans="1:8" s="29" customFormat="1" ht="18" customHeight="1">
      <c r="A65" s="23"/>
      <c r="B65" s="23"/>
      <c r="C65" s="63" t="s">
        <v>33</v>
      </c>
      <c r="D65" s="23" t="s">
        <v>20</v>
      </c>
      <c r="E65" s="39">
        <v>2.09</v>
      </c>
      <c r="F65" s="19">
        <f>E65*F62</f>
        <v>1.045</v>
      </c>
      <c r="G65" s="19"/>
      <c r="H65" s="13"/>
    </row>
    <row r="66" spans="1:8" s="29" customFormat="1" ht="18" customHeight="1">
      <c r="A66" s="23"/>
      <c r="B66" s="23"/>
      <c r="C66" s="63" t="s">
        <v>51</v>
      </c>
      <c r="D66" s="23" t="s">
        <v>0</v>
      </c>
      <c r="E66" s="39">
        <v>0.04</v>
      </c>
      <c r="F66" s="19">
        <f>E66*F62</f>
        <v>0.02</v>
      </c>
      <c r="G66" s="19"/>
      <c r="H66" s="13"/>
    </row>
    <row r="67" spans="1:8" s="27" customFormat="1" ht="31.5" customHeight="1">
      <c r="A67" s="43">
        <v>13</v>
      </c>
      <c r="B67" s="45" t="s">
        <v>52</v>
      </c>
      <c r="C67" s="54" t="s">
        <v>83</v>
      </c>
      <c r="D67" s="59" t="s">
        <v>53</v>
      </c>
      <c r="E67" s="42"/>
      <c r="F67" s="40">
        <f>57/100</f>
        <v>0.57</v>
      </c>
      <c r="G67" s="48"/>
      <c r="H67" s="40"/>
    </row>
    <row r="68" spans="1:8" s="27" customFormat="1" ht="16.5">
      <c r="A68" s="32"/>
      <c r="B68" s="20"/>
      <c r="C68" s="64" t="s">
        <v>44</v>
      </c>
      <c r="D68" s="33" t="s">
        <v>18</v>
      </c>
      <c r="E68" s="17">
        <v>154</v>
      </c>
      <c r="F68" s="19">
        <f>E68*F67</f>
        <v>87.77999999999999</v>
      </c>
      <c r="G68" s="19"/>
      <c r="H68" s="13"/>
    </row>
    <row r="69" spans="1:8" s="29" customFormat="1" ht="53.25" customHeight="1">
      <c r="A69" s="46">
        <v>14</v>
      </c>
      <c r="B69" s="58" t="s">
        <v>87</v>
      </c>
      <c r="C69" s="52" t="s">
        <v>84</v>
      </c>
      <c r="D69" s="46" t="s">
        <v>49</v>
      </c>
      <c r="E69" s="47"/>
      <c r="F69" s="40">
        <f>3400/1000</f>
        <v>3.4</v>
      </c>
      <c r="G69" s="48"/>
      <c r="H69" s="40"/>
    </row>
    <row r="70" spans="1:8" s="29" customFormat="1" ht="18.75" customHeight="1">
      <c r="A70" s="23"/>
      <c r="B70" s="23"/>
      <c r="C70" s="63" t="s">
        <v>44</v>
      </c>
      <c r="D70" s="23" t="s">
        <v>18</v>
      </c>
      <c r="E70" s="39">
        <v>15.5</v>
      </c>
      <c r="F70" s="19">
        <f>E70*F69</f>
        <v>52.699999999999996</v>
      </c>
      <c r="G70" s="19"/>
      <c r="H70" s="13"/>
    </row>
    <row r="71" spans="1:8" s="29" customFormat="1" ht="18" customHeight="1">
      <c r="A71" s="23"/>
      <c r="B71" s="23"/>
      <c r="C71" s="63" t="s">
        <v>50</v>
      </c>
      <c r="D71" s="23" t="s">
        <v>19</v>
      </c>
      <c r="E71" s="39">
        <v>34.7</v>
      </c>
      <c r="F71" s="19">
        <f>E71*F69</f>
        <v>117.98</v>
      </c>
      <c r="G71" s="19"/>
      <c r="H71" s="13"/>
    </row>
    <row r="72" spans="1:8" s="29" customFormat="1" ht="18" customHeight="1">
      <c r="A72" s="23"/>
      <c r="B72" s="23"/>
      <c r="C72" s="63" t="s">
        <v>33</v>
      </c>
      <c r="D72" s="23" t="s">
        <v>20</v>
      </c>
      <c r="E72" s="39">
        <v>2.09</v>
      </c>
      <c r="F72" s="19">
        <f>E72*F69</f>
        <v>7.105999999999999</v>
      </c>
      <c r="G72" s="19"/>
      <c r="H72" s="13"/>
    </row>
    <row r="73" spans="1:8" s="29" customFormat="1" ht="18" customHeight="1">
      <c r="A73" s="23"/>
      <c r="B73" s="23"/>
      <c r="C73" s="63" t="s">
        <v>51</v>
      </c>
      <c r="D73" s="23" t="s">
        <v>0</v>
      </c>
      <c r="E73" s="39">
        <v>0.04</v>
      </c>
      <c r="F73" s="19">
        <f>E73*F69</f>
        <v>0.136</v>
      </c>
      <c r="G73" s="19"/>
      <c r="H73" s="13"/>
    </row>
    <row r="74" spans="1:8" s="30" customFormat="1" ht="18" customHeight="1">
      <c r="A74" s="46">
        <v>15</v>
      </c>
      <c r="B74" s="61" t="s">
        <v>55</v>
      </c>
      <c r="C74" s="52" t="s">
        <v>78</v>
      </c>
      <c r="D74" s="46" t="s">
        <v>21</v>
      </c>
      <c r="E74" s="47"/>
      <c r="F74" s="40">
        <f>F69*1950</f>
        <v>6630</v>
      </c>
      <c r="G74" s="48"/>
      <c r="H74" s="40"/>
    </row>
    <row r="75" spans="1:8" s="30" customFormat="1" ht="18" customHeight="1">
      <c r="A75" s="23"/>
      <c r="B75" s="62"/>
      <c r="C75" s="63" t="s">
        <v>22</v>
      </c>
      <c r="D75" s="23" t="s">
        <v>21</v>
      </c>
      <c r="E75" s="39">
        <v>1</v>
      </c>
      <c r="F75" s="19">
        <f>E75*F74</f>
        <v>6630</v>
      </c>
      <c r="G75" s="19"/>
      <c r="H75" s="13"/>
    </row>
    <row r="76" spans="1:8" s="27" customFormat="1" ht="28.5" customHeight="1">
      <c r="A76" s="43">
        <v>16</v>
      </c>
      <c r="B76" s="45" t="s">
        <v>85</v>
      </c>
      <c r="C76" s="54" t="s">
        <v>86</v>
      </c>
      <c r="D76" s="59" t="s">
        <v>53</v>
      </c>
      <c r="E76" s="42"/>
      <c r="F76" s="40">
        <f>F69*10</f>
        <v>34</v>
      </c>
      <c r="G76" s="48"/>
      <c r="H76" s="40"/>
    </row>
    <row r="77" spans="1:8" s="27" customFormat="1" ht="16.5">
      <c r="A77" s="32"/>
      <c r="B77" s="20"/>
      <c r="C77" s="64" t="s">
        <v>44</v>
      </c>
      <c r="D77" s="33" t="s">
        <v>18</v>
      </c>
      <c r="E77" s="17">
        <v>99.3</v>
      </c>
      <c r="F77" s="19">
        <f>E77*F76</f>
        <v>3376.2</v>
      </c>
      <c r="G77" s="19"/>
      <c r="H77" s="13"/>
    </row>
    <row r="78" spans="1:8" s="27" customFormat="1" ht="16.5">
      <c r="A78" s="32"/>
      <c r="B78" s="20"/>
      <c r="C78" s="64" t="s">
        <v>56</v>
      </c>
      <c r="D78" s="33" t="s">
        <v>0</v>
      </c>
      <c r="E78" s="17">
        <v>110</v>
      </c>
      <c r="F78" s="19">
        <f>E78*F76</f>
        <v>3740</v>
      </c>
      <c r="G78" s="19"/>
      <c r="H78" s="13"/>
    </row>
    <row r="79" spans="1:8" s="29" customFormat="1" ht="53.25" customHeight="1">
      <c r="A79" s="23">
        <v>4</v>
      </c>
      <c r="B79" s="57" t="s">
        <v>89</v>
      </c>
      <c r="C79" s="53" t="s">
        <v>88</v>
      </c>
      <c r="D79" s="23" t="s">
        <v>49</v>
      </c>
      <c r="E79" s="39"/>
      <c r="F79" s="40">
        <f>3600/1000</f>
        <v>3.6</v>
      </c>
      <c r="G79" s="49"/>
      <c r="H79" s="19"/>
    </row>
    <row r="80" spans="1:8" s="29" customFormat="1" ht="18.75" customHeight="1">
      <c r="A80" s="23"/>
      <c r="B80" s="23"/>
      <c r="C80" s="63" t="s">
        <v>44</v>
      </c>
      <c r="D80" s="23" t="s">
        <v>18</v>
      </c>
      <c r="E80" s="39">
        <v>20</v>
      </c>
      <c r="F80" s="19">
        <f>E80*F79</f>
        <v>72</v>
      </c>
      <c r="G80" s="19"/>
      <c r="H80" s="13"/>
    </row>
    <row r="81" spans="1:8" s="29" customFormat="1" ht="18" customHeight="1">
      <c r="A81" s="23"/>
      <c r="B81" s="23"/>
      <c r="C81" s="63" t="s">
        <v>50</v>
      </c>
      <c r="D81" s="23" t="s">
        <v>19</v>
      </c>
      <c r="E81" s="39">
        <v>44.8</v>
      </c>
      <c r="F81" s="19">
        <f>E81*F79</f>
        <v>161.28</v>
      </c>
      <c r="G81" s="19"/>
      <c r="H81" s="13"/>
    </row>
    <row r="82" spans="1:8" s="29" customFormat="1" ht="18" customHeight="1">
      <c r="A82" s="23"/>
      <c r="B82" s="23"/>
      <c r="C82" s="63" t="s">
        <v>33</v>
      </c>
      <c r="D82" s="23" t="s">
        <v>20</v>
      </c>
      <c r="E82" s="39">
        <v>2.1</v>
      </c>
      <c r="F82" s="19">
        <f>E82*F79</f>
        <v>7.5600000000000005</v>
      </c>
      <c r="G82" s="19"/>
      <c r="H82" s="13"/>
    </row>
    <row r="83" spans="1:8" s="29" customFormat="1" ht="18" customHeight="1">
      <c r="A83" s="23"/>
      <c r="B83" s="23"/>
      <c r="C83" s="63" t="s">
        <v>51</v>
      </c>
      <c r="D83" s="23" t="s">
        <v>0</v>
      </c>
      <c r="E83" s="39">
        <v>0.05</v>
      </c>
      <c r="F83" s="19">
        <f>E83*F79</f>
        <v>0.18000000000000002</v>
      </c>
      <c r="G83" s="19"/>
      <c r="H83" s="13"/>
    </row>
    <row r="84" spans="1:8" s="30" customFormat="1" ht="18" customHeight="1">
      <c r="A84" s="46">
        <v>17</v>
      </c>
      <c r="B84" s="61" t="s">
        <v>55</v>
      </c>
      <c r="C84" s="52" t="s">
        <v>77</v>
      </c>
      <c r="D84" s="46" t="s">
        <v>21</v>
      </c>
      <c r="E84" s="47"/>
      <c r="F84" s="40">
        <f>F79*1950</f>
        <v>7020</v>
      </c>
      <c r="G84" s="48"/>
      <c r="H84" s="40"/>
    </row>
    <row r="85" spans="1:8" s="30" customFormat="1" ht="18" customHeight="1">
      <c r="A85" s="23"/>
      <c r="B85" s="62"/>
      <c r="C85" s="63" t="s">
        <v>22</v>
      </c>
      <c r="D85" s="23" t="s">
        <v>21</v>
      </c>
      <c r="E85" s="39">
        <v>1</v>
      </c>
      <c r="F85" s="19">
        <f>E85*F84</f>
        <v>7020</v>
      </c>
      <c r="G85" s="19"/>
      <c r="H85" s="13"/>
    </row>
    <row r="86" spans="1:8" s="31" customFormat="1" ht="67.5" customHeight="1">
      <c r="A86" s="23">
        <v>18</v>
      </c>
      <c r="B86" s="23" t="s">
        <v>90</v>
      </c>
      <c r="C86" s="53" t="s">
        <v>109</v>
      </c>
      <c r="D86" s="23" t="s">
        <v>27</v>
      </c>
      <c r="E86" s="39"/>
      <c r="F86" s="39">
        <f>671/100</f>
        <v>6.71</v>
      </c>
      <c r="G86" s="49"/>
      <c r="H86" s="39"/>
    </row>
    <row r="87" spans="1:8" s="31" customFormat="1" ht="18" customHeight="1">
      <c r="A87" s="11"/>
      <c r="B87" s="11"/>
      <c r="C87" s="12" t="s">
        <v>16</v>
      </c>
      <c r="D87" s="11" t="s">
        <v>18</v>
      </c>
      <c r="E87" s="13">
        <v>267</v>
      </c>
      <c r="F87" s="13">
        <f>E87*F86</f>
        <v>1791.57</v>
      </c>
      <c r="G87" s="13"/>
      <c r="H87" s="13"/>
    </row>
    <row r="88" spans="1:8" s="31" customFormat="1" ht="18" customHeight="1">
      <c r="A88" s="11"/>
      <c r="B88" s="21"/>
      <c r="C88" s="12" t="s">
        <v>91</v>
      </c>
      <c r="D88" s="11" t="s">
        <v>19</v>
      </c>
      <c r="E88" s="13">
        <v>61</v>
      </c>
      <c r="F88" s="13">
        <f>E88*F86</f>
        <v>409.31</v>
      </c>
      <c r="G88" s="13"/>
      <c r="H88" s="13"/>
    </row>
    <row r="89" spans="1:8" s="31" customFormat="1" ht="18" customHeight="1">
      <c r="A89" s="11"/>
      <c r="B89" s="11"/>
      <c r="C89" s="12" t="s">
        <v>33</v>
      </c>
      <c r="D89" s="11" t="s">
        <v>20</v>
      </c>
      <c r="E89" s="13">
        <v>31</v>
      </c>
      <c r="F89" s="13">
        <f>E89*F86</f>
        <v>208.01</v>
      </c>
      <c r="G89" s="13"/>
      <c r="H89" s="13"/>
    </row>
    <row r="90" spans="1:8" s="31" customFormat="1" ht="29.25" customHeight="1">
      <c r="A90" s="11"/>
      <c r="B90" s="15" t="s">
        <v>57</v>
      </c>
      <c r="C90" s="67" t="s">
        <v>93</v>
      </c>
      <c r="D90" s="11" t="s">
        <v>0</v>
      </c>
      <c r="E90" s="13">
        <v>112</v>
      </c>
      <c r="F90" s="13">
        <f>E90*F86</f>
        <v>751.52</v>
      </c>
      <c r="G90" s="13"/>
      <c r="H90" s="13"/>
    </row>
    <row r="91" spans="1:8" s="31" customFormat="1" ht="18" customHeight="1">
      <c r="A91" s="11"/>
      <c r="B91" s="11"/>
      <c r="C91" s="12" t="s">
        <v>92</v>
      </c>
      <c r="D91" s="11" t="s">
        <v>0</v>
      </c>
      <c r="E91" s="13">
        <v>3.9</v>
      </c>
      <c r="F91" s="13">
        <f>E91*F86</f>
        <v>26.169</v>
      </c>
      <c r="G91" s="13"/>
      <c r="H91" s="13"/>
    </row>
    <row r="92" spans="1:8" s="31" customFormat="1" ht="18" customHeight="1">
      <c r="A92" s="11"/>
      <c r="B92" s="11"/>
      <c r="C92" s="12" t="s">
        <v>17</v>
      </c>
      <c r="D92" s="11" t="s">
        <v>20</v>
      </c>
      <c r="E92" s="13">
        <v>348</v>
      </c>
      <c r="F92" s="13">
        <f>E92*F86</f>
        <v>2335.08</v>
      </c>
      <c r="G92" s="13"/>
      <c r="H92" s="13"/>
    </row>
    <row r="93" spans="1:12" s="35" customFormat="1" ht="26.25" customHeight="1">
      <c r="A93" s="43">
        <v>19</v>
      </c>
      <c r="B93" s="41" t="s">
        <v>54</v>
      </c>
      <c r="C93" s="52" t="s">
        <v>59</v>
      </c>
      <c r="D93" s="44" t="s">
        <v>36</v>
      </c>
      <c r="E93" s="42"/>
      <c r="F93" s="40">
        <f>F90*2.4</f>
        <v>1803.648</v>
      </c>
      <c r="G93" s="48"/>
      <c r="H93" s="40"/>
      <c r="I93" s="31"/>
      <c r="J93" s="31"/>
      <c r="K93" s="31"/>
      <c r="L93" s="31"/>
    </row>
    <row r="94" spans="1:8" s="31" customFormat="1" ht="26.25" customHeight="1">
      <c r="A94" s="18"/>
      <c r="B94" s="20"/>
      <c r="C94" s="63" t="s">
        <v>22</v>
      </c>
      <c r="D94" s="16" t="s">
        <v>36</v>
      </c>
      <c r="E94" s="17">
        <v>1</v>
      </c>
      <c r="F94" s="19">
        <f>E94*F93</f>
        <v>1803.648</v>
      </c>
      <c r="G94" s="19"/>
      <c r="H94" s="13"/>
    </row>
    <row r="95" spans="1:8" s="31" customFormat="1" ht="67.5" customHeight="1">
      <c r="A95" s="46">
        <v>20</v>
      </c>
      <c r="B95" s="46" t="s">
        <v>95</v>
      </c>
      <c r="C95" s="54" t="s">
        <v>110</v>
      </c>
      <c r="D95" s="46" t="s">
        <v>0</v>
      </c>
      <c r="E95" s="47"/>
      <c r="F95" s="47">
        <v>2312.5</v>
      </c>
      <c r="G95" s="48"/>
      <c r="H95" s="47"/>
    </row>
    <row r="96" spans="1:8" s="31" customFormat="1" ht="18" customHeight="1">
      <c r="A96" s="11"/>
      <c r="B96" s="11"/>
      <c r="C96" s="12" t="s">
        <v>16</v>
      </c>
      <c r="D96" s="11" t="s">
        <v>18</v>
      </c>
      <c r="E96" s="13">
        <v>2.88</v>
      </c>
      <c r="F96" s="13">
        <f>E96*F95</f>
        <v>6660</v>
      </c>
      <c r="G96" s="13"/>
      <c r="H96" s="13"/>
    </row>
    <row r="97" spans="1:8" s="31" customFormat="1" ht="18" customHeight="1">
      <c r="A97" s="11"/>
      <c r="B97" s="21"/>
      <c r="C97" s="12" t="s">
        <v>94</v>
      </c>
      <c r="D97" s="11" t="s">
        <v>19</v>
      </c>
      <c r="E97" s="13">
        <v>0.98</v>
      </c>
      <c r="F97" s="13">
        <f>E97*F95</f>
        <v>2266.25</v>
      </c>
      <c r="G97" s="13"/>
      <c r="H97" s="13"/>
    </row>
    <row r="98" spans="1:8" s="31" customFormat="1" ht="37.5" customHeight="1">
      <c r="A98" s="11"/>
      <c r="B98" s="15" t="s">
        <v>96</v>
      </c>
      <c r="C98" s="67" t="s">
        <v>98</v>
      </c>
      <c r="D98" s="11" t="s">
        <v>0</v>
      </c>
      <c r="E98" s="13">
        <v>1</v>
      </c>
      <c r="F98" s="13">
        <f>E98*F95</f>
        <v>2312.5</v>
      </c>
      <c r="G98" s="13"/>
      <c r="H98" s="13"/>
    </row>
    <row r="99" spans="1:8" s="31" customFormat="1" ht="18" customHeight="1">
      <c r="A99" s="11"/>
      <c r="B99" s="11"/>
      <c r="C99" s="12" t="s">
        <v>97</v>
      </c>
      <c r="D99" s="11" t="s">
        <v>36</v>
      </c>
      <c r="E99" s="13">
        <v>0.03</v>
      </c>
      <c r="F99" s="13">
        <f>E99*F95</f>
        <v>69.375</v>
      </c>
      <c r="G99" s="13"/>
      <c r="H99" s="13"/>
    </row>
    <row r="100" spans="1:8" s="31" customFormat="1" ht="18" customHeight="1">
      <c r="A100" s="11"/>
      <c r="B100" s="11"/>
      <c r="C100" s="12" t="s">
        <v>17</v>
      </c>
      <c r="D100" s="11" t="s">
        <v>20</v>
      </c>
      <c r="E100" s="13">
        <v>0.06</v>
      </c>
      <c r="F100" s="13">
        <f>E100*F95</f>
        <v>138.75</v>
      </c>
      <c r="G100" s="13"/>
      <c r="H100" s="13"/>
    </row>
    <row r="101" spans="1:8" s="27" customFormat="1" ht="31.5">
      <c r="A101" s="43">
        <v>21</v>
      </c>
      <c r="B101" s="41" t="s">
        <v>60</v>
      </c>
      <c r="C101" s="54" t="s">
        <v>99</v>
      </c>
      <c r="D101" s="46" t="s">
        <v>0</v>
      </c>
      <c r="E101" s="42"/>
      <c r="F101" s="40">
        <v>2397</v>
      </c>
      <c r="G101" s="48"/>
      <c r="H101" s="40"/>
    </row>
    <row r="102" spans="1:8" s="27" customFormat="1" ht="16.5">
      <c r="A102" s="18"/>
      <c r="B102" s="20"/>
      <c r="C102" s="12" t="s">
        <v>16</v>
      </c>
      <c r="D102" s="11" t="s">
        <v>18</v>
      </c>
      <c r="E102" s="17">
        <v>2.78</v>
      </c>
      <c r="F102" s="19">
        <f>E102*F101</f>
        <v>6663.66</v>
      </c>
      <c r="G102" s="19"/>
      <c r="H102" s="19"/>
    </row>
    <row r="103" spans="1:8" s="36" customFormat="1" ht="16.5">
      <c r="A103" s="32"/>
      <c r="B103" s="20"/>
      <c r="C103" s="68" t="s">
        <v>61</v>
      </c>
      <c r="D103" s="11" t="s">
        <v>0</v>
      </c>
      <c r="E103" s="17">
        <v>1.01</v>
      </c>
      <c r="F103" s="19">
        <f>E103*F101</f>
        <v>2420.97</v>
      </c>
      <c r="G103" s="19"/>
      <c r="H103" s="19"/>
    </row>
    <row r="104" spans="1:12" s="51" customFormat="1" ht="26.25" customHeight="1">
      <c r="A104" s="43">
        <v>22</v>
      </c>
      <c r="B104" s="41" t="s">
        <v>54</v>
      </c>
      <c r="C104" s="52" t="s">
        <v>100</v>
      </c>
      <c r="D104" s="44" t="s">
        <v>36</v>
      </c>
      <c r="E104" s="42"/>
      <c r="F104" s="40">
        <f>F103*2.2</f>
        <v>5326.134</v>
      </c>
      <c r="G104" s="48"/>
      <c r="H104" s="40"/>
      <c r="I104" s="50"/>
      <c r="J104" s="50"/>
      <c r="K104" s="50"/>
      <c r="L104" s="50"/>
    </row>
    <row r="105" spans="1:8" s="31" customFormat="1" ht="26.25" customHeight="1">
      <c r="A105" s="18"/>
      <c r="B105" s="20"/>
      <c r="C105" s="63" t="s">
        <v>22</v>
      </c>
      <c r="D105" s="16" t="s">
        <v>36</v>
      </c>
      <c r="E105" s="17">
        <v>1</v>
      </c>
      <c r="F105" s="19">
        <f>E105*F104</f>
        <v>5326.134</v>
      </c>
      <c r="G105" s="19"/>
      <c r="H105" s="13"/>
    </row>
    <row r="106" spans="1:8" s="69" customFormat="1" ht="31.5" customHeight="1">
      <c r="A106" s="43">
        <v>23</v>
      </c>
      <c r="B106" s="45" t="s">
        <v>52</v>
      </c>
      <c r="C106" s="52" t="s">
        <v>101</v>
      </c>
      <c r="D106" s="59" t="s">
        <v>2</v>
      </c>
      <c r="E106" s="42"/>
      <c r="F106" s="40">
        <f>6.31*100</f>
        <v>631</v>
      </c>
      <c r="G106" s="48"/>
      <c r="H106" s="40"/>
    </row>
    <row r="107" spans="1:8" s="27" customFormat="1" ht="16.5">
      <c r="A107" s="32"/>
      <c r="B107" s="20"/>
      <c r="C107" s="64" t="s">
        <v>44</v>
      </c>
      <c r="D107" s="33" t="s">
        <v>18</v>
      </c>
      <c r="E107" s="17">
        <v>0.3</v>
      </c>
      <c r="F107" s="19">
        <f>E107*F106</f>
        <v>189.29999999999998</v>
      </c>
      <c r="G107" s="19"/>
      <c r="H107" s="13"/>
    </row>
    <row r="108" spans="1:8" s="29" customFormat="1" ht="18" customHeight="1">
      <c r="A108" s="23"/>
      <c r="B108" s="23"/>
      <c r="C108" s="63" t="s">
        <v>63</v>
      </c>
      <c r="D108" s="23" t="s">
        <v>2</v>
      </c>
      <c r="E108" s="39">
        <v>1</v>
      </c>
      <c r="F108" s="19">
        <f>E108*F106</f>
        <v>631</v>
      </c>
      <c r="G108" s="19"/>
      <c r="H108" s="13"/>
    </row>
    <row r="109" spans="1:8" s="31" customFormat="1" ht="67.5" customHeight="1">
      <c r="A109" s="46">
        <v>24</v>
      </c>
      <c r="B109" s="46" t="s">
        <v>64</v>
      </c>
      <c r="C109" s="70" t="s">
        <v>111</v>
      </c>
      <c r="D109" s="46" t="s">
        <v>27</v>
      </c>
      <c r="E109" s="47"/>
      <c r="F109" s="47">
        <f>81/100</f>
        <v>0.81</v>
      </c>
      <c r="G109" s="48"/>
      <c r="H109" s="47"/>
    </row>
    <row r="110" spans="1:8" s="31" customFormat="1" ht="18" customHeight="1">
      <c r="A110" s="11"/>
      <c r="B110" s="11"/>
      <c r="C110" s="12" t="s">
        <v>16</v>
      </c>
      <c r="D110" s="11" t="s">
        <v>18</v>
      </c>
      <c r="E110" s="13">
        <v>319</v>
      </c>
      <c r="F110" s="13">
        <f>E110*F109</f>
        <v>258.39000000000004</v>
      </c>
      <c r="G110" s="13"/>
      <c r="H110" s="13"/>
    </row>
    <row r="111" spans="1:8" s="31" customFormat="1" ht="18" customHeight="1">
      <c r="A111" s="11"/>
      <c r="B111" s="21"/>
      <c r="C111" s="12" t="s">
        <v>65</v>
      </c>
      <c r="D111" s="11" t="s">
        <v>19</v>
      </c>
      <c r="E111" s="13">
        <v>42.5</v>
      </c>
      <c r="F111" s="13">
        <f>E111*F109</f>
        <v>34.425000000000004</v>
      </c>
      <c r="G111" s="13"/>
      <c r="H111" s="13"/>
    </row>
    <row r="112" spans="1:8" s="31" customFormat="1" ht="18" customHeight="1">
      <c r="A112" s="11"/>
      <c r="B112" s="11"/>
      <c r="C112" s="12" t="s">
        <v>33</v>
      </c>
      <c r="D112" s="11" t="s">
        <v>20</v>
      </c>
      <c r="E112" s="13">
        <v>83.8</v>
      </c>
      <c r="F112" s="13">
        <f>E112*F109</f>
        <v>67.878</v>
      </c>
      <c r="G112" s="13"/>
      <c r="H112" s="13"/>
    </row>
    <row r="113" spans="1:8" s="31" customFormat="1" ht="29.25" customHeight="1">
      <c r="A113" s="11"/>
      <c r="B113" s="15" t="s">
        <v>57</v>
      </c>
      <c r="C113" s="67" t="s">
        <v>42</v>
      </c>
      <c r="D113" s="11" t="s">
        <v>0</v>
      </c>
      <c r="E113" s="13">
        <v>102</v>
      </c>
      <c r="F113" s="13">
        <f>E113*F109</f>
        <v>82.62</v>
      </c>
      <c r="G113" s="13"/>
      <c r="H113" s="13"/>
    </row>
    <row r="114" spans="1:8" s="31" customFormat="1" ht="18" customHeight="1">
      <c r="A114" s="11"/>
      <c r="B114" s="11"/>
      <c r="C114" s="12" t="s">
        <v>67</v>
      </c>
      <c r="D114" s="11" t="s">
        <v>36</v>
      </c>
      <c r="E114" s="13">
        <v>17</v>
      </c>
      <c r="F114" s="13">
        <f>E114*F109</f>
        <v>13.770000000000001</v>
      </c>
      <c r="G114" s="13"/>
      <c r="H114" s="13"/>
    </row>
    <row r="115" spans="1:8" s="31" customFormat="1" ht="18" customHeight="1">
      <c r="A115" s="11"/>
      <c r="B115" s="11"/>
      <c r="C115" s="12" t="s">
        <v>66</v>
      </c>
      <c r="D115" s="11" t="s">
        <v>2</v>
      </c>
      <c r="E115" s="13">
        <v>76.5</v>
      </c>
      <c r="F115" s="13">
        <f>E115*F109</f>
        <v>61.965</v>
      </c>
      <c r="G115" s="13"/>
      <c r="H115" s="13"/>
    </row>
    <row r="116" spans="1:8" s="31" customFormat="1" ht="18" customHeight="1">
      <c r="A116" s="11"/>
      <c r="B116" s="11"/>
      <c r="C116" s="12" t="s">
        <v>17</v>
      </c>
      <c r="D116" s="11" t="s">
        <v>20</v>
      </c>
      <c r="E116" s="13">
        <v>43.9</v>
      </c>
      <c r="F116" s="13">
        <f>E116*F109</f>
        <v>35.559000000000005</v>
      </c>
      <c r="G116" s="13"/>
      <c r="H116" s="13"/>
    </row>
    <row r="117" spans="1:12" s="35" customFormat="1" ht="26.25" customHeight="1">
      <c r="A117" s="43">
        <v>25</v>
      </c>
      <c r="B117" s="41" t="s">
        <v>54</v>
      </c>
      <c r="C117" s="52" t="s">
        <v>59</v>
      </c>
      <c r="D117" s="44" t="s">
        <v>36</v>
      </c>
      <c r="E117" s="42"/>
      <c r="F117" s="40">
        <v>69.6</v>
      </c>
      <c r="G117" s="48"/>
      <c r="H117" s="40"/>
      <c r="I117" s="31"/>
      <c r="J117" s="31"/>
      <c r="K117" s="31"/>
      <c r="L117" s="31"/>
    </row>
    <row r="118" spans="1:8" s="31" customFormat="1" ht="26.25" customHeight="1">
      <c r="A118" s="18"/>
      <c r="B118" s="20"/>
      <c r="C118" s="63" t="s">
        <v>22</v>
      </c>
      <c r="D118" s="16" t="s">
        <v>36</v>
      </c>
      <c r="E118" s="17">
        <v>1</v>
      </c>
      <c r="F118" s="19">
        <f>E118*F117</f>
        <v>69.6</v>
      </c>
      <c r="G118" s="19"/>
      <c r="H118" s="13"/>
    </row>
    <row r="119" spans="1:8" s="8" customFormat="1" ht="47.25">
      <c r="A119" s="56">
        <v>26</v>
      </c>
      <c r="B119" s="60" t="s">
        <v>72</v>
      </c>
      <c r="C119" s="54" t="s">
        <v>102</v>
      </c>
      <c r="D119" s="56" t="s">
        <v>37</v>
      </c>
      <c r="E119" s="48"/>
      <c r="F119" s="48">
        <f>11300/1000</f>
        <v>11.3</v>
      </c>
      <c r="G119" s="48"/>
      <c r="H119" s="48"/>
    </row>
    <row r="120" spans="1:8" s="5" customFormat="1" ht="19.5" customHeight="1">
      <c r="A120" s="22"/>
      <c r="B120" s="25"/>
      <c r="C120" s="66" t="s">
        <v>103</v>
      </c>
      <c r="D120" s="22" t="s">
        <v>38</v>
      </c>
      <c r="E120" s="14">
        <v>15.18</v>
      </c>
      <c r="F120" s="19">
        <f>E120*F119</f>
        <v>171.53400000000002</v>
      </c>
      <c r="G120" s="14"/>
      <c r="H120" s="13"/>
    </row>
    <row r="121" spans="1:8" s="8" customFormat="1" ht="31.5">
      <c r="A121" s="56">
        <v>27</v>
      </c>
      <c r="B121" s="60" t="s">
        <v>72</v>
      </c>
      <c r="C121" s="54" t="s">
        <v>106</v>
      </c>
      <c r="D121" s="56" t="s">
        <v>37</v>
      </c>
      <c r="E121" s="48"/>
      <c r="F121" s="48">
        <v>0.45</v>
      </c>
      <c r="G121" s="48"/>
      <c r="H121" s="71"/>
    </row>
    <row r="122" spans="1:8" s="5" customFormat="1" ht="19.5" customHeight="1">
      <c r="A122" s="22"/>
      <c r="B122" s="25"/>
      <c r="C122" s="66" t="s">
        <v>103</v>
      </c>
      <c r="D122" s="22" t="s">
        <v>38</v>
      </c>
      <c r="E122" s="14">
        <v>15.18</v>
      </c>
      <c r="F122" s="19">
        <f>E122*F121</f>
        <v>6.831</v>
      </c>
      <c r="G122" s="14"/>
      <c r="H122" s="13"/>
    </row>
    <row r="123" spans="1:8" s="29" customFormat="1" ht="53.25" customHeight="1">
      <c r="A123" s="46">
        <v>28</v>
      </c>
      <c r="B123" s="58" t="s">
        <v>87</v>
      </c>
      <c r="C123" s="52" t="s">
        <v>107</v>
      </c>
      <c r="D123" s="46" t="s">
        <v>49</v>
      </c>
      <c r="E123" s="47"/>
      <c r="F123" s="40">
        <f>F121</f>
        <v>0.45</v>
      </c>
      <c r="G123" s="38"/>
      <c r="H123" s="40"/>
    </row>
    <row r="124" spans="1:8" s="29" customFormat="1" ht="18.75" customHeight="1">
      <c r="A124" s="23"/>
      <c r="B124" s="23"/>
      <c r="C124" s="63" t="s">
        <v>44</v>
      </c>
      <c r="D124" s="23" t="s">
        <v>18</v>
      </c>
      <c r="E124" s="39">
        <v>15.5</v>
      </c>
      <c r="F124" s="19">
        <f>E124*F123</f>
        <v>6.9750000000000005</v>
      </c>
      <c r="G124" s="19"/>
      <c r="H124" s="13"/>
    </row>
    <row r="125" spans="1:8" s="29" customFormat="1" ht="18" customHeight="1">
      <c r="A125" s="23"/>
      <c r="B125" s="23"/>
      <c r="C125" s="63" t="s">
        <v>50</v>
      </c>
      <c r="D125" s="23" t="s">
        <v>19</v>
      </c>
      <c r="E125" s="39">
        <v>34.7</v>
      </c>
      <c r="F125" s="19">
        <f>E125*F123</f>
        <v>15.615000000000002</v>
      </c>
      <c r="G125" s="19"/>
      <c r="H125" s="13"/>
    </row>
    <row r="126" spans="1:8" s="29" customFormat="1" ht="18" customHeight="1">
      <c r="A126" s="23"/>
      <c r="B126" s="23"/>
      <c r="C126" s="63" t="s">
        <v>33</v>
      </c>
      <c r="D126" s="23" t="s">
        <v>20</v>
      </c>
      <c r="E126" s="39">
        <v>2.09</v>
      </c>
      <c r="F126" s="19">
        <f>E126*F123</f>
        <v>0.9405</v>
      </c>
      <c r="G126" s="19"/>
      <c r="H126" s="13"/>
    </row>
    <row r="127" spans="1:8" s="29" customFormat="1" ht="18" customHeight="1">
      <c r="A127" s="23"/>
      <c r="B127" s="23"/>
      <c r="C127" s="63" t="s">
        <v>51</v>
      </c>
      <c r="D127" s="23" t="s">
        <v>0</v>
      </c>
      <c r="E127" s="39">
        <v>0.04</v>
      </c>
      <c r="F127" s="19">
        <f>E127*F123</f>
        <v>0.018000000000000002</v>
      </c>
      <c r="G127" s="19"/>
      <c r="H127" s="13"/>
    </row>
    <row r="128" spans="1:8" s="30" customFormat="1" ht="18" customHeight="1">
      <c r="A128" s="46">
        <v>29</v>
      </c>
      <c r="B128" s="61" t="s">
        <v>55</v>
      </c>
      <c r="C128" s="52" t="s">
        <v>77</v>
      </c>
      <c r="D128" s="46" t="s">
        <v>21</v>
      </c>
      <c r="E128" s="47"/>
      <c r="F128" s="40">
        <f>F123*1950</f>
        <v>877.5</v>
      </c>
      <c r="G128" s="48"/>
      <c r="H128" s="40"/>
    </row>
    <row r="129" spans="1:8" s="30" customFormat="1" ht="18" customHeight="1">
      <c r="A129" s="23"/>
      <c r="B129" s="62"/>
      <c r="C129" s="63" t="s">
        <v>22</v>
      </c>
      <c r="D129" s="23" t="s">
        <v>21</v>
      </c>
      <c r="E129" s="39">
        <v>1</v>
      </c>
      <c r="F129" s="19">
        <f>E129*F128</f>
        <v>877.5</v>
      </c>
      <c r="G129" s="19"/>
      <c r="H129" s="13"/>
    </row>
    <row r="130" spans="1:12" s="35" customFormat="1" ht="26.25" customHeight="1">
      <c r="A130" s="43">
        <v>30</v>
      </c>
      <c r="B130" s="41" t="s">
        <v>54</v>
      </c>
      <c r="C130" s="52" t="s">
        <v>104</v>
      </c>
      <c r="D130" s="56" t="s">
        <v>38</v>
      </c>
      <c r="E130" s="42"/>
      <c r="F130" s="40">
        <f>60*24</f>
        <v>1440</v>
      </c>
      <c r="G130" s="48"/>
      <c r="H130" s="40"/>
      <c r="I130" s="31"/>
      <c r="J130" s="31"/>
      <c r="K130" s="31"/>
      <c r="L130" s="31"/>
    </row>
    <row r="131" spans="1:8" s="31" customFormat="1" ht="26.25" customHeight="1">
      <c r="A131" s="18"/>
      <c r="B131" s="20"/>
      <c r="C131" s="63" t="s">
        <v>105</v>
      </c>
      <c r="D131" s="22" t="s">
        <v>38</v>
      </c>
      <c r="E131" s="17">
        <v>1</v>
      </c>
      <c r="F131" s="19">
        <f>E131*F130</f>
        <v>1440</v>
      </c>
      <c r="G131" s="19"/>
      <c r="H131" s="13"/>
    </row>
    <row r="132" spans="1:8" s="31" customFormat="1" ht="18" customHeight="1">
      <c r="A132" s="11"/>
      <c r="B132" s="11"/>
      <c r="C132" s="12" t="s">
        <v>25</v>
      </c>
      <c r="D132" s="11"/>
      <c r="E132" s="11"/>
      <c r="F132" s="13"/>
      <c r="G132" s="13"/>
      <c r="H132" s="13"/>
    </row>
    <row r="133" spans="1:8" s="31" customFormat="1" ht="18" customHeight="1">
      <c r="A133" s="11"/>
      <c r="B133" s="11"/>
      <c r="C133" s="12" t="s">
        <v>41</v>
      </c>
      <c r="D133" s="24"/>
      <c r="E133" s="24"/>
      <c r="F133" s="13"/>
      <c r="G133" s="13"/>
      <c r="H133" s="13"/>
    </row>
    <row r="134" spans="1:8" s="31" customFormat="1" ht="18" customHeight="1">
      <c r="A134" s="11"/>
      <c r="B134" s="11"/>
      <c r="C134" s="12" t="s">
        <v>26</v>
      </c>
      <c r="D134" s="11"/>
      <c r="E134" s="11"/>
      <c r="F134" s="13"/>
      <c r="G134" s="13"/>
      <c r="H134" s="13"/>
    </row>
    <row r="135" spans="1:8" s="31" customFormat="1" ht="18" customHeight="1">
      <c r="A135" s="11"/>
      <c r="B135" s="11"/>
      <c r="C135" s="12" t="s">
        <v>35</v>
      </c>
      <c r="D135" s="24"/>
      <c r="E135" s="24"/>
      <c r="F135" s="13"/>
      <c r="G135" s="13"/>
      <c r="H135" s="13"/>
    </row>
    <row r="136" spans="1:8" s="31" customFormat="1" ht="18" customHeight="1">
      <c r="A136" s="11"/>
      <c r="B136" s="11"/>
      <c r="C136" s="12" t="s">
        <v>26</v>
      </c>
      <c r="D136" s="11"/>
      <c r="E136" s="11"/>
      <c r="F136" s="13"/>
      <c r="G136" s="13"/>
      <c r="H136" s="13"/>
    </row>
    <row r="137" spans="1:8" s="31" customFormat="1" ht="18" customHeight="1">
      <c r="A137" s="11"/>
      <c r="B137" s="11"/>
      <c r="C137" s="12" t="s">
        <v>62</v>
      </c>
      <c r="D137" s="24"/>
      <c r="E137" s="24"/>
      <c r="F137" s="13"/>
      <c r="G137" s="13"/>
      <c r="H137" s="13"/>
    </row>
    <row r="138" spans="1:8" s="31" customFormat="1" ht="18" customHeight="1">
      <c r="A138" s="11"/>
      <c r="B138" s="11"/>
      <c r="C138" s="12" t="s">
        <v>26</v>
      </c>
      <c r="D138" s="24"/>
      <c r="E138" s="24"/>
      <c r="F138" s="13"/>
      <c r="G138" s="13"/>
      <c r="H138" s="13"/>
    </row>
    <row r="139" spans="1:8" s="31" customFormat="1" ht="18" customHeight="1">
      <c r="A139" s="11"/>
      <c r="B139" s="11"/>
      <c r="C139" s="12" t="s">
        <v>39</v>
      </c>
      <c r="D139" s="24"/>
      <c r="E139" s="24"/>
      <c r="F139" s="13"/>
      <c r="G139" s="13"/>
      <c r="H139" s="13"/>
    </row>
    <row r="140" spans="1:8" s="31" customFormat="1" ht="18" customHeight="1">
      <c r="A140" s="83"/>
      <c r="B140" s="83"/>
      <c r="C140" s="84" t="s">
        <v>26</v>
      </c>
      <c r="D140" s="83"/>
      <c r="E140" s="83"/>
      <c r="F140" s="85"/>
      <c r="G140" s="85"/>
      <c r="H140" s="85"/>
    </row>
    <row r="141" spans="1:8" s="31" customFormat="1" ht="18" customHeight="1">
      <c r="A141" s="86"/>
      <c r="B141" s="86"/>
      <c r="C141" s="87" t="s">
        <v>3</v>
      </c>
      <c r="D141" s="88"/>
      <c r="E141" s="88">
        <v>0.18</v>
      </c>
      <c r="F141" s="89"/>
      <c r="G141" s="89"/>
      <c r="H141" s="89"/>
    </row>
    <row r="142" spans="1:8" s="31" customFormat="1" ht="18" customHeight="1">
      <c r="A142" s="86"/>
      <c r="B142" s="86"/>
      <c r="C142" s="87" t="s">
        <v>26</v>
      </c>
      <c r="D142" s="86"/>
      <c r="E142" s="90"/>
      <c r="F142" s="89"/>
      <c r="G142" s="89"/>
      <c r="H142" s="89">
        <f>SUM(H140:H141)</f>
        <v>0</v>
      </c>
    </row>
    <row r="143" spans="1:8" ht="18" customHeight="1">
      <c r="A143" s="91"/>
      <c r="B143" s="92"/>
      <c r="C143" s="92" t="s">
        <v>112</v>
      </c>
      <c r="D143" s="92"/>
      <c r="E143" s="92"/>
      <c r="F143" s="92"/>
      <c r="G143" s="92"/>
      <c r="H143" s="92"/>
    </row>
    <row r="144" spans="1:8" ht="18" customHeight="1">
      <c r="A144" s="91"/>
      <c r="B144" s="92"/>
      <c r="C144" s="92" t="s">
        <v>113</v>
      </c>
      <c r="D144" s="92"/>
      <c r="E144" s="92"/>
      <c r="F144" s="92"/>
      <c r="G144" s="92"/>
      <c r="H144" s="92"/>
    </row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/>
  <mergeCells count="16">
    <mergeCell ref="A1:H1"/>
    <mergeCell ref="A2:H2"/>
    <mergeCell ref="A3:H3"/>
    <mergeCell ref="A4:H4"/>
    <mergeCell ref="A5:H5"/>
    <mergeCell ref="D6:E6"/>
    <mergeCell ref="G6:H6"/>
    <mergeCell ref="A7:C7"/>
    <mergeCell ref="D7:E7"/>
    <mergeCell ref="G7:H7"/>
    <mergeCell ref="A8:A9"/>
    <mergeCell ref="B8:B9"/>
    <mergeCell ref="C8:C9"/>
    <mergeCell ref="D8:D9"/>
    <mergeCell ref="E8:F8"/>
    <mergeCell ref="G8:H8"/>
  </mergeCells>
  <printOptions/>
  <pageMargins left="0.7086614173228347" right="0.11811023622047245" top="0.9448818897637796" bottom="0.9448818897637796" header="0.31496062992125984" footer="0.31496062992125984"/>
  <pageSetup horizontalDpi="600" verticalDpi="600" orientation="landscape" paperSize="9" scale="94" r:id="rId2"/>
  <headerFooter>
    <oddFooter>&amp;R&amp;9- &amp;P/&amp;N -</oddFooter>
  </headerFooter>
  <rowBreaks count="7" manualBreakCount="7">
    <brk id="17" min="6" max="7" man="1"/>
    <brk id="31" min="6" max="7" man="1"/>
    <brk id="61" min="6" max="7" man="1"/>
    <brk id="75" min="6" max="7" man="1"/>
    <brk id="90" min="6" max="7" man="1"/>
    <brk id="103" min="6" max="7" man="1"/>
    <brk id="13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2014-11-10T14:09:21Z</cp:lastPrinted>
  <dcterms:created xsi:type="dcterms:W3CDTF">1996-10-14T23:33:28Z</dcterms:created>
  <dcterms:modified xsi:type="dcterms:W3CDTF">2015-07-28T12:54:22Z</dcterms:modified>
  <cp:category/>
  <cp:version/>
  <cp:contentType/>
  <cp:contentStatus/>
</cp:coreProperties>
</file>