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1-5" sheetId="1" r:id="rId1"/>
    <sheet name="1-4" sheetId="2" r:id="rId2"/>
    <sheet name="1-3" sheetId="3" r:id="rId3"/>
    <sheet name="1-2" sheetId="4" r:id="rId4"/>
    <sheet name="nakrebi" sheetId="5" r:id="rId5"/>
    <sheet name="obieqt" sheetId="6" r:id="rId6"/>
    <sheet name="1-1" sheetId="7" r:id="rId7"/>
    <sheet name="2-1" sheetId="8" r:id="rId8"/>
  </sheets>
  <definedNames>
    <definedName name="_xlnm.Print_Titles" localSheetId="4">'nakrebi'!$6:$6</definedName>
    <definedName name="_xlnm.Print_Area" localSheetId="6">'1-1'!$A$1:$O$84</definedName>
    <definedName name="_xlnm.Print_Area" localSheetId="3">'1-2'!$A$1:$G$134</definedName>
    <definedName name="_xlnm.Print_Area" localSheetId="2">'1-3'!$A$1:$G$108</definedName>
    <definedName name="_xlnm.Print_Area" localSheetId="1">'1-4'!$A$1:$G$38</definedName>
    <definedName name="_xlnm.Print_Area" localSheetId="0">'1-5'!$A$1:$G$44</definedName>
    <definedName name="_xlnm.Print_Area" localSheetId="7">'2-1'!$A$1:$F$25</definedName>
    <definedName name="_xlnm.Print_Area" localSheetId="4">'nakrebi'!$A$1:$H$61</definedName>
    <definedName name="_xlnm.Print_Area" localSheetId="5">'obieqt'!$A$1:$I$30</definedName>
  </definedNames>
  <calcPr fullCalcOnLoad="1"/>
</workbook>
</file>

<file path=xl/sharedStrings.xml><?xml version="1.0" encoding="utf-8"?>
<sst xmlns="http://schemas.openxmlformats.org/spreadsheetml/2006/main" count="415" uniqueCount="233">
  <si>
    <t>lari</t>
  </si>
  <si>
    <t xml:space="preserve">samSeneblo samuSaoebi </t>
  </si>
  <si>
    <t>NN</t>
  </si>
  <si>
    <t>raodenoba</t>
  </si>
  <si>
    <t>jami</t>
  </si>
  <si>
    <t>1</t>
  </si>
  <si>
    <t>7</t>
  </si>
  <si>
    <t>m3</t>
  </si>
  <si>
    <t>t</t>
  </si>
  <si>
    <t>m2</t>
  </si>
  <si>
    <t>c</t>
  </si>
  <si>
    <t>m</t>
  </si>
  <si>
    <t>ganzomilebis erTeuli</t>
  </si>
  <si>
    <t>safuZveli</t>
  </si>
  <si>
    <t>Sesasrulebeli samuSaos dasaxeleba</t>
  </si>
  <si>
    <t>I. daSliTi samuSaoebi</t>
  </si>
  <si>
    <t>100 kv.m</t>
  </si>
  <si>
    <t>kb.m</t>
  </si>
  <si>
    <t>II. samSeneblo samuSaoebi</t>
  </si>
  <si>
    <t>jami Tavi I:</t>
  </si>
  <si>
    <t>jami 1:</t>
  </si>
  <si>
    <t>jami 2:</t>
  </si>
  <si>
    <t>jami 3:</t>
  </si>
  <si>
    <t>kv.m</t>
  </si>
  <si>
    <t>100kv.m</t>
  </si>
  <si>
    <t>tn</t>
  </si>
  <si>
    <t>jami 6:</t>
  </si>
  <si>
    <t>jami 7:</t>
  </si>
  <si>
    <t>jami Tavi I+II:</t>
  </si>
  <si>
    <t>jami:</t>
  </si>
  <si>
    <t>grZ.m</t>
  </si>
  <si>
    <t>mSeneblobis Rirebulebis krebsiTi saxarjTaRricxvo gaangariSeba</t>
  </si>
  <si>
    <t>rigiTi #</t>
  </si>
  <si>
    <t>Tavebis, obieqtebis, samuSaoebisa da danaxarjebis dasaxeleba</t>
  </si>
  <si>
    <t>samSeneblo samuSaoebi</t>
  </si>
  <si>
    <t>2</t>
  </si>
  <si>
    <t>3</t>
  </si>
  <si>
    <t>4</t>
  </si>
  <si>
    <t>5</t>
  </si>
  <si>
    <t>6</t>
  </si>
  <si>
    <t>8</t>
  </si>
  <si>
    <t>Tavi I</t>
  </si>
  <si>
    <t>samontaJo samuSaoebi</t>
  </si>
  <si>
    <t>mowyobiloba aveji, inventari</t>
  </si>
  <si>
    <t>sxvadasxva samuSaoebi</t>
  </si>
  <si>
    <t>saerTo saxarjTaRricxvo Rirebuleba aT.lari</t>
  </si>
  <si>
    <t>samSeneblo nagvis datvirTva xeliT</t>
  </si>
  <si>
    <t>100grZ.m</t>
  </si>
  <si>
    <t>jami II:</t>
  </si>
  <si>
    <t>sul jami:</t>
  </si>
  <si>
    <t xml:space="preserve"> Siga wyalsadenis mowyobaze</t>
  </si>
  <si>
    <t>milsadenebze Camketi armaturis dayeneba diametriT 50 mm-mde</t>
  </si>
  <si>
    <t>milsadenebis hidravlikuri gamocda</t>
  </si>
  <si>
    <t>100m</t>
  </si>
  <si>
    <t xml:space="preserve"> Siga sakanalizacio qselis mowyobaze</t>
  </si>
  <si>
    <t xml:space="preserve">kanalizaciis plastmasis  mili Turquli d=50mm </t>
  </si>
  <si>
    <t>komp</t>
  </si>
  <si>
    <t>100 c</t>
  </si>
  <si>
    <t>trapis mowyoba</t>
  </si>
  <si>
    <t xml:space="preserve">jami </t>
  </si>
  <si>
    <t>gaTboba</t>
  </si>
  <si>
    <t>gaTbobis milsadenebisaTvis naxvretebis gamotexva</t>
  </si>
  <si>
    <t>paneluri radiatorebis dayeneba</t>
  </si>
  <si>
    <t>cali</t>
  </si>
  <si>
    <t>I. gaTboba</t>
  </si>
  <si>
    <t>jami I:</t>
  </si>
  <si>
    <t>II. saqvabe</t>
  </si>
  <si>
    <t>sanTuris damontaJeba</t>
  </si>
  <si>
    <t>gamanawilebeli kvanZis montaJi</t>
  </si>
  <si>
    <t>avtomaturi haergamSvebis damontaJeba</t>
  </si>
  <si>
    <t>Termometris dayeneba</t>
  </si>
  <si>
    <t>manometris dayeneba</t>
  </si>
  <si>
    <t>jami I+II:</t>
  </si>
  <si>
    <t>obieqturi xarjTaRricxva #1</t>
  </si>
  <si>
    <t>#</t>
  </si>
  <si>
    <t>xarjTaRricxvis #</t>
  </si>
  <si>
    <t>Rirebuleba (aTasi lari)</t>
  </si>
  <si>
    <t>Sromis gadaxdis saSualeba (aTasi lari)</t>
  </si>
  <si>
    <t xml:space="preserve">sxvadasxva samuSaoebi </t>
  </si>
  <si>
    <t xml:space="preserve"> el. samontaJo samuSaoebi</t>
  </si>
  <si>
    <t xml:space="preserve">Siga wyalsadeni </t>
  </si>
  <si>
    <t xml:space="preserve">Siga kanalizacia </t>
  </si>
  <si>
    <t xml:space="preserve">gaTboba </t>
  </si>
  <si>
    <t xml:space="preserve">krebsiTi saxarjTaRricxvo gaangariSeba TanxiT:                                      </t>
  </si>
  <si>
    <t xml:space="preserve"> aTasi lari                             </t>
  </si>
  <si>
    <t xml:space="preserve">saxarjTaRricxvo Rirebuleba (aTasi lari) </t>
  </si>
  <si>
    <t>saerTo saxarjTaR. Rirebuleba (aTasi lari)</t>
  </si>
  <si>
    <t>mowyobiloba aveji,inventari</t>
  </si>
  <si>
    <t>samuSao da xarjebi ar aris</t>
  </si>
  <si>
    <t xml:space="preserve">obieqtis momzadeba </t>
  </si>
  <si>
    <t>mSeneblobisaTvis</t>
  </si>
  <si>
    <t>Tavi II</t>
  </si>
  <si>
    <t>ZiriTadi obieqti</t>
  </si>
  <si>
    <t>o. x. #1</t>
  </si>
  <si>
    <t>jami: Tavi I-II</t>
  </si>
  <si>
    <t>d R g 18%</t>
  </si>
  <si>
    <t>sul krebsiTi xarjTaRricxviT:</t>
  </si>
  <si>
    <r>
      <t xml:space="preserve">sakvamle milis montaJi </t>
    </r>
    <r>
      <rPr>
        <sz val="10"/>
        <rFont val="Sylfaen"/>
        <family val="1"/>
      </rPr>
      <t>Ø</t>
    </r>
    <r>
      <rPr>
        <sz val="10"/>
        <rFont val="AcadNusx"/>
        <family val="0"/>
      </rPr>
      <t xml:space="preserve">=160 </t>
    </r>
    <r>
      <rPr>
        <sz val="10"/>
        <rFont val="Calibri"/>
        <family val="2"/>
      </rPr>
      <t>×</t>
    </r>
    <r>
      <rPr>
        <sz val="10"/>
        <rFont val="AcadNusx"/>
        <family val="0"/>
      </rPr>
      <t xml:space="preserve">4,5 mm (baziT, qolgiTa da mWimebiT)  </t>
    </r>
    <r>
      <rPr>
        <sz val="10"/>
        <rFont val="Sylfaen"/>
        <family val="1"/>
      </rPr>
      <t>L</t>
    </r>
    <r>
      <rPr>
        <sz val="10"/>
        <rFont val="AcadNusx"/>
        <family val="0"/>
      </rPr>
      <t>=6,0m</t>
    </r>
  </si>
  <si>
    <t>tumboebis montaJi</t>
  </si>
  <si>
    <t>el. samontaJo samuSaoebi</t>
  </si>
  <si>
    <t xml:space="preserve">Cafluli tipis Stefseluri rozetebis dayeneba </t>
  </si>
  <si>
    <t xml:space="preserve">Cafluli tipis erTpolusa da orpolusa CamrTvelebis dayeneba </t>
  </si>
  <si>
    <t xml:space="preserve"> Siga da gare kedlebidan dazianebuli baTqaSis fenilebis Camoyra</t>
  </si>
  <si>
    <t xml:space="preserve">Siga  SebaTqaSebuli kedlebis  baTqaSis remonti adgil-adgil axlad amoSenebuli Riobebis, kedlebis da tixrebis baTqaSTan erTad </t>
  </si>
  <si>
    <t xml:space="preserve">germetuli, daxuruli tipis luminescenturi  orsanTliani sanaTis dayeneba </t>
  </si>
  <si>
    <t xml:space="preserve"> wyalgayvanilobis mowyoba plastmasis ufolgo milebiT  d=20-25mm (fitingebiT) </t>
  </si>
  <si>
    <t xml:space="preserve">kanalizaciis  plastmasis mili  d=100mm </t>
  </si>
  <si>
    <t>samSeneblo-saremonto samuSaoebi</t>
  </si>
  <si>
    <t>iatakebze da kibis ujredSi flinTusebis mowyoba keramikuli filebis 5 Tanabar nawilad daWrili simaRlis mixedviT</t>
  </si>
  <si>
    <t>fanjris da karis ferdoebis baTqaSis remonti (Siga da gare mxare)</t>
  </si>
  <si>
    <t>samSeneblo nagvis gatana 5 km-ze 3,5×1,8</t>
  </si>
  <si>
    <t>xis karkasuli tixrebis daSla</t>
  </si>
  <si>
    <t>jami 4:</t>
  </si>
  <si>
    <t xml:space="preserve">fanjris da karebis SebaTqaSebuli ferdoebis damuSaveba da maRalxarisxovani SeRebva  </t>
  </si>
  <si>
    <r>
      <t xml:space="preserve">rezervuaris damontaJeba </t>
    </r>
    <r>
      <rPr>
        <sz val="10"/>
        <rFont val="Calibri"/>
        <family val="2"/>
      </rPr>
      <t>V</t>
    </r>
    <r>
      <rPr>
        <sz val="10"/>
        <rFont val="AcadNusx"/>
        <family val="0"/>
      </rPr>
      <t>=500 l (WerSi)</t>
    </r>
  </si>
  <si>
    <t xml:space="preserve"> onkanebis da Semrevis montaJi</t>
  </si>
  <si>
    <t xml:space="preserve"> organyofilebiani uJangavi sarecxelas montaJi samzareuloSi</t>
  </si>
  <si>
    <t>gaTbobis plastmasis arm. milebis gayvana diametriT 50 mm-mde</t>
  </si>
  <si>
    <t>monoliTuri betonis  saZirkvelis da zeZirkvelis mowyoba В_15 betoniT sakvamle milis qveS</t>
  </si>
  <si>
    <t>naxvr</t>
  </si>
  <si>
    <t xml:space="preserve"> wylis gamacxeleblis (msgavsi `aristoni~-s)  montaJi 100l samzareuloSi</t>
  </si>
  <si>
    <t xml:space="preserve">xis karis blokebis demontaJi </t>
  </si>
  <si>
    <r>
      <t xml:space="preserve">safarToebeli WurWlis </t>
    </r>
    <r>
      <rPr>
        <sz val="10"/>
        <rFont val="Calibri"/>
        <family val="2"/>
      </rPr>
      <t>V</t>
    </r>
    <r>
      <rPr>
        <sz val="10"/>
        <rFont val="AcadNusx"/>
        <family val="0"/>
      </rPr>
      <t>=80l  montaJi</t>
    </r>
  </si>
  <si>
    <r>
      <t xml:space="preserve">dizelis rezervuaris damontaJeba </t>
    </r>
    <r>
      <rPr>
        <sz val="10"/>
        <rFont val="Calibri"/>
        <family val="2"/>
      </rPr>
      <t>V</t>
    </r>
    <r>
      <rPr>
        <sz val="10"/>
        <rFont val="AcadNusx"/>
        <family val="0"/>
      </rPr>
      <t>=1 kb.m</t>
    </r>
  </si>
  <si>
    <t xml:space="preserve">cementis moWimvis mowyoba sisqiT 3 sm </t>
  </si>
  <si>
    <t xml:space="preserve">Bgare kedlebis damuSaveba da SeRebva ferdoebis CaTvliT </t>
  </si>
  <si>
    <t xml:space="preserve"> inventaruli xaraCos dayeneba da daSla simaRliT 10 metramde </t>
  </si>
  <si>
    <t>100 kv.m.</t>
  </si>
  <si>
    <r>
      <t>100 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.</t>
    </r>
  </si>
  <si>
    <t xml:space="preserve">fasadis kedlebis arsebuli baTqaSis remonti  adgilebze </t>
  </si>
  <si>
    <t>metaloplastmasis TeTri fanjris  blokebis mowyoba</t>
  </si>
  <si>
    <t>jami 5:</t>
  </si>
  <si>
    <t>xis iatakebis daSla iatakis qveSa wolanebis  daSlasTan erTad</t>
  </si>
  <si>
    <r>
      <t>100 m</t>
    </r>
    <r>
      <rPr>
        <vertAlign val="superscript"/>
        <sz val="10"/>
        <rFont val="LitNusx"/>
        <family val="0"/>
      </rPr>
      <t>2</t>
    </r>
  </si>
  <si>
    <t xml:space="preserve">Siga da fasadis   kedlebidan   saRebavis Camofxeka </t>
  </si>
  <si>
    <t>WerSi akruli TabaSirmuyaos fenilebis daSla karkasTan erTad (I sarTuli)</t>
  </si>
  <si>
    <t>mTavar Sesasvlelis qudkarnizis konstruqciis daSla</t>
  </si>
  <si>
    <t>samSeneblo nagvis gatana 5 km-mde 5×1,8</t>
  </si>
  <si>
    <r>
      <t>100m</t>
    </r>
    <r>
      <rPr>
        <vertAlign val="superscript"/>
        <sz val="10"/>
        <rFont val="LitNusx"/>
        <family val="0"/>
      </rPr>
      <t>3</t>
    </r>
  </si>
  <si>
    <r>
      <t>rk/betonis  gadaxurvis  filis  mowyoba pirveli sarTulis doneze betoni (</t>
    </r>
    <r>
      <rPr>
        <sz val="11"/>
        <rFont val="Calibri"/>
        <family val="2"/>
      </rPr>
      <t>B</t>
    </r>
    <r>
      <rPr>
        <sz val="11"/>
        <rFont val="LitNusx"/>
        <family val="2"/>
      </rPr>
      <t>-20)</t>
    </r>
  </si>
  <si>
    <t>1.  sarTulSua gadaxurvebi</t>
  </si>
  <si>
    <r>
      <t xml:space="preserve">r/betonis  koWebis mowyoba  </t>
    </r>
    <r>
      <rPr>
        <sz val="11"/>
        <rFont val="LitNusx"/>
        <family val="0"/>
      </rPr>
      <t xml:space="preserve">  pirveli sarTulis Siga kedlebis </t>
    </r>
    <r>
      <rPr>
        <sz val="11"/>
        <rFont val="LitNusx"/>
        <family val="2"/>
      </rPr>
      <t>(</t>
    </r>
    <r>
      <rPr>
        <sz val="11"/>
        <rFont val="Calibri"/>
        <family val="2"/>
      </rPr>
      <t>B</t>
    </r>
    <r>
      <rPr>
        <sz val="11"/>
        <rFont val="LitNusx"/>
        <family val="2"/>
      </rPr>
      <t>-20)</t>
    </r>
  </si>
  <si>
    <t>2.  kedlebi, tixrebi</t>
  </si>
  <si>
    <t xml:space="preserve"> Siga kedlebis da Riobebis  amoSeneba mcire zomis betonis blokebisagan 19×19×38</t>
  </si>
  <si>
    <t>metaloplastmasis TeTri fanjris  blokebis gadakeTeba, evrogaRebis meqanizmis mowyoba da damcavi badeebis damontaJeba</t>
  </si>
  <si>
    <t>3. Riobebi</t>
  </si>
  <si>
    <r>
      <t>iatakebze , sankvanZebSi da kibis ujredze keramikuli da keramikuli  xaoiani filebis (33</t>
    </r>
    <r>
      <rPr>
        <sz val="10"/>
        <rFont val="Calibri"/>
        <family val="2"/>
      </rPr>
      <t>×</t>
    </r>
    <r>
      <rPr>
        <sz val="10"/>
        <rFont val="AcadNusx"/>
        <family val="0"/>
      </rPr>
      <t>33 sm) dageba webo cementze</t>
    </r>
  </si>
  <si>
    <t xml:space="preserve">laminirebuli iatakebis mowyoba xis Savi iatakebis mowyobiT  arsebuli ficrebiT </t>
  </si>
  <si>
    <t xml:space="preserve"> laminirebuli iatakebis  mowyoba arsebul xis iatakebze flinTusebis  mowyobiT  </t>
  </si>
  <si>
    <t xml:space="preserve"> kafelis filebis akvra kedelze (svel wertilebSi    bolomde,) </t>
  </si>
  <si>
    <r>
      <t>100 m</t>
    </r>
    <r>
      <rPr>
        <b/>
        <vertAlign val="superscript"/>
        <sz val="10"/>
        <rFont val="LitNusx"/>
        <family val="0"/>
      </rPr>
      <t>2</t>
    </r>
    <r>
      <rPr>
        <b/>
        <sz val="10"/>
        <rFont val="LitNusx"/>
        <family val="2"/>
      </rPr>
      <t>.</t>
    </r>
  </si>
  <si>
    <t xml:space="preserve"> kafelis filebis akvra kedelze (samzareulo, eqTani  samrecxao) 1.6 m-mde</t>
  </si>
  <si>
    <t xml:space="preserve">SebaTqaSebuli kedlebis damuSaveba da  SeRebva recxvadi saRebaviT </t>
  </si>
  <si>
    <t xml:space="preserve"> Weris damuSaveba da  SeRebva </t>
  </si>
  <si>
    <t xml:space="preserve"> kibis ujredis moajirebis SeRebva</t>
  </si>
  <si>
    <t xml:space="preserve">moajiris liTonis  konstruqciebis mowyoba    </t>
  </si>
  <si>
    <t xml:space="preserve"> momasworebeli fenis da safuZvlis mowyoba RorRiT m400 fr.40-70mm sisqiT 10sm r. betoniskiuvetebis qveS</t>
  </si>
  <si>
    <t>xorkliani zedapiris mqone mWimis mowyoba</t>
  </si>
  <si>
    <t>liTonis konstruqciebis SeRebva  antikoroziuli saRebaviT</t>
  </si>
  <si>
    <r>
      <t>100 m</t>
    </r>
    <r>
      <rPr>
        <vertAlign val="superscript"/>
        <sz val="10"/>
        <rFont val="LitNusx"/>
        <family val="0"/>
      </rPr>
      <t>2</t>
    </r>
    <r>
      <rPr>
        <sz val="10"/>
        <rFont val="LitNusx"/>
        <family val="0"/>
      </rPr>
      <t>.</t>
    </r>
  </si>
  <si>
    <t>9</t>
  </si>
  <si>
    <t>cementis moWimvis mowyoba sisqiT 3 sm mTavar kibeesa da baqanze</t>
  </si>
  <si>
    <t>mTavar kibeze  xelovnuri  filebis  dageba sisqiT 3 sm</t>
  </si>
  <si>
    <t xml:space="preserve">saxuravis burulis mowyoba  metaloprofili 0.5mm sisqis (trapecia) furclebiT </t>
  </si>
  <si>
    <t xml:space="preserve">saxuravis kexis mowyoba gluvi metalokramitis  furclebiT </t>
  </si>
  <si>
    <t>4. iatakebi</t>
  </si>
  <si>
    <t>5. Siga mopirkeTeba</t>
  </si>
  <si>
    <t>6. fasadis mopirkeTeba</t>
  </si>
  <si>
    <t>7. sxva samuSaoebi</t>
  </si>
  <si>
    <t>10</t>
  </si>
  <si>
    <t>xixaZiris sabavSvo  baRis Senobis remontze</t>
  </si>
  <si>
    <t>xixaZiris sabavSvo baRis Senobis remontze</t>
  </si>
  <si>
    <t>xixaZiris  sabavSvo baRis Senobis remontze</t>
  </si>
  <si>
    <t xml:space="preserve">xixaZiris sabavSvo baRis Senobis remonti </t>
  </si>
  <si>
    <t>gamwovi ventiliatorebis montaJi</t>
  </si>
  <si>
    <t xml:space="preserve"> gruntis damuSaveba xeliT betonis safuZvlis qveS </t>
  </si>
  <si>
    <t>100 m</t>
  </si>
  <si>
    <t>100kb.m</t>
  </si>
  <si>
    <t>qviSis fuZis mowyoba sisqiT 3 sm, gazonebis qveS zidviT 10 km</t>
  </si>
  <si>
    <t>sabaRe gazonis  mowyoba</t>
  </si>
  <si>
    <t>liTonis Robis SeRebva  antikoroziuli saRebaviT</t>
  </si>
  <si>
    <t>RorRis fuZis mowyoba xeliT sisqiT 5sm filebis qveS</t>
  </si>
  <si>
    <t>jamი</t>
  </si>
  <si>
    <t>xixaZiris sabavSvo baRis teritoriis keTimowyobaze</t>
  </si>
  <si>
    <t>Tavi III-VII</t>
  </si>
  <si>
    <t>jami Tavi I_VII:</t>
  </si>
  <si>
    <t>Tavi VIII</t>
  </si>
  <si>
    <t>teritoriis keTilmowyoba</t>
  </si>
  <si>
    <t>ჯამი VIII</t>
  </si>
  <si>
    <t>ჯამი  I_VIII</t>
  </si>
  <si>
    <t>monoliTuri betonis saZirkvelis mowyoba В_20 betoniT  Robis dgarebisa da pandusis qves</t>
  </si>
  <si>
    <t xml:space="preserve">saval bilikebze betonis filebis  24X24X5  dageba qviSis safuZvelze </t>
  </si>
  <si>
    <t xml:space="preserve">betonis axali sxvadasxva  (60X24X10sm;)   bordiurebis    mowyoba </t>
  </si>
  <si>
    <r>
      <t xml:space="preserve">pandusis betonis kedlebi, qimebi iatakis mowyoba   betoni </t>
    </r>
    <r>
      <rPr>
        <sz val="11"/>
        <rFont val="Arial"/>
        <family val="2"/>
      </rPr>
      <t>b</t>
    </r>
    <r>
      <rPr>
        <sz val="11"/>
        <rFont val="LitNusx"/>
        <family val="0"/>
      </rPr>
      <t xml:space="preserve">-200  </t>
    </r>
  </si>
  <si>
    <t>liTonis Robisa da WiSkris   mowyoba  betonis sayrden kedlebze - 24g/m</t>
  </si>
  <si>
    <t>tixrebis amoSeneba mcire zomis betonis blokebisagan 15×19×38-10×19×3</t>
  </si>
  <si>
    <t>unitazi Camrecxi auziT sabavSvo da didebis</t>
  </si>
  <si>
    <t>xelsabani sabavSvo Secvla  da didebis axal sapirfareSoSi</t>
  </si>
  <si>
    <t xml:space="preserve"> el. sadenebis gayvana kabelis arxebis mowyobiT </t>
  </si>
  <si>
    <t>kedlis bris  varvarebis naTuriT</t>
  </si>
  <si>
    <t>gaTbobis qvabis damontaJeba warmadobiT 45 000 kkal/sT</t>
  </si>
  <si>
    <t xml:space="preserve">metaloplastmasis karebis mowyoba  samrecxaoSi, samzareulo -sasadilosa da axal sapirfareSoSi da sanitarul kvanZSi </t>
  </si>
  <si>
    <t>ndf-is karis blokebis  mowyoba karis mowyobilobebTan erTad arsebulikarebis nacvlad -7c</t>
  </si>
  <si>
    <t>liTonis karebis mowyoba sardafSi da mtavar sesasvlelSi</t>
  </si>
  <si>
    <t>betonis Semonakirwylis( safuZvlis mowyobiT sisqiT 10 sm, siganiT 60 sm ) dasardafis iatakis  sisqe 10 sm mowyoba</t>
  </si>
  <si>
    <t>sul Rirebuleba (lari)</t>
  </si>
  <si>
    <t>erTeulis Rirebuleba (lari)</t>
  </si>
  <si>
    <t xml:space="preserve"> xarjTaRricxva #1/1</t>
  </si>
  <si>
    <t xml:space="preserve">qudkarnizis liTonis  konstruqciebis mowyoba     </t>
  </si>
  <si>
    <t>zednadebi xarjebi araumetes  - 10%</t>
  </si>
  <si>
    <t>gegmiuri dagroveba araumetes - 8%</t>
  </si>
  <si>
    <t>pretendnti -----------------------------------------</t>
  </si>
  <si>
    <t>xarjTaRricxva #1/2</t>
  </si>
  <si>
    <t xml:space="preserve"> xarjTaRricxva #1/3</t>
  </si>
  <si>
    <t>zednadebi xarjebi araumetes - 75% SromiTi resursebidan</t>
  </si>
  <si>
    <t>xarjTaRricxva #1/5</t>
  </si>
  <si>
    <t xml:space="preserve"> xarjTaRricxva #1/4</t>
  </si>
  <si>
    <t>I. samSeneblo samuSaoebi</t>
  </si>
  <si>
    <t>x. 1/1</t>
  </si>
  <si>
    <t xml:space="preserve"> x. 1/2</t>
  </si>
  <si>
    <t xml:space="preserve"> x. 1/3</t>
  </si>
  <si>
    <t xml:space="preserve"> x. 1/4</t>
  </si>
  <si>
    <t xml:space="preserve"> x. 1/5</t>
  </si>
  <si>
    <t xml:space="preserve">                                                                              saxarjTaRricxvo xelfasi:       aTasi lari</t>
  </si>
  <si>
    <t xml:space="preserve">                                                                  saxarjTaRricxvo Rirebuleba:        aTasi lari</t>
  </si>
  <si>
    <t>xixaZiris sabavSvo baRi</t>
  </si>
  <si>
    <t>Tavi IX_Tavi XII</t>
  </si>
  <si>
    <t>sabavSvo baRis teritoriis keTilmowyoba</t>
  </si>
  <si>
    <t>ხარჯ.#2-1</t>
  </si>
  <si>
    <t>rezervi gauTvaliswinebel samuSaoebze -3%</t>
  </si>
  <si>
    <t xml:space="preserve"> jami:</t>
  </si>
  <si>
    <t xml:space="preserve">xixaZiris  sabavSvo  baRis Senobis remontze </t>
  </si>
  <si>
    <t xml:space="preserve"> xarjTaRricxva #2-1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</si>
</sst>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[$-FC19]d\ mmmm\ yyyy\ &quot;г.&quot;"/>
  </numFmts>
  <fonts count="75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sz val="10"/>
      <color indexed="8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cadNusx"/>
      <family val="0"/>
    </font>
    <font>
      <b/>
      <sz val="11"/>
      <name val="AcadNusx"/>
      <family val="0"/>
    </font>
    <font>
      <sz val="9"/>
      <name val="AcadNusx"/>
      <family val="0"/>
    </font>
    <font>
      <sz val="10"/>
      <color indexed="10"/>
      <name val="AcadNusx"/>
      <family val="0"/>
    </font>
    <font>
      <b/>
      <sz val="10"/>
      <color indexed="10"/>
      <name val="AcadNusx"/>
      <family val="0"/>
    </font>
    <font>
      <sz val="8"/>
      <name val="AcadNusx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0"/>
      <name val="Sylfaen"/>
      <family val="1"/>
    </font>
    <font>
      <b/>
      <i/>
      <sz val="12"/>
      <color indexed="16"/>
      <name val="AcadNusx"/>
      <family val="0"/>
    </font>
    <font>
      <sz val="8"/>
      <name val="Arial"/>
      <family val="2"/>
    </font>
    <font>
      <vertAlign val="superscript"/>
      <sz val="10"/>
      <name val="AcadNusx"/>
      <family val="0"/>
    </font>
    <font>
      <b/>
      <sz val="10"/>
      <name val="LitNusx"/>
      <family val="2"/>
    </font>
    <font>
      <b/>
      <vertAlign val="superscript"/>
      <sz val="10"/>
      <name val="LitNusx"/>
      <family val="0"/>
    </font>
    <font>
      <sz val="10"/>
      <name val="LitNusx"/>
      <family val="2"/>
    </font>
    <font>
      <sz val="11"/>
      <name val="LitNusx"/>
      <family val="0"/>
    </font>
    <font>
      <vertAlign val="superscript"/>
      <sz val="10"/>
      <name val="LitNusx"/>
      <family val="0"/>
    </font>
    <font>
      <sz val="11"/>
      <name val="Calibri"/>
      <family val="2"/>
    </font>
    <font>
      <sz val="11"/>
      <name val="Arial"/>
      <family val="2"/>
    </font>
    <font>
      <sz val="9"/>
      <name val="LitNusx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cadNusx"/>
      <family val="0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cadNusx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10"/>
      <color theme="1"/>
      <name val="AcadNusx"/>
      <family val="0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7" fillId="0" borderId="12" xfId="0" applyNumberFormat="1" applyFont="1" applyBorder="1" applyAlignment="1" quotePrefix="1">
      <alignment horizontal="center" vertical="top" wrapText="1"/>
    </xf>
    <xf numFmtId="0" fontId="8" fillId="0" borderId="0" xfId="0" applyFont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2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 quotePrefix="1">
      <alignment horizontal="center" vertical="center" wrapText="1"/>
    </xf>
    <xf numFmtId="0" fontId="1" fillId="0" borderId="11" xfId="0" applyFont="1" applyBorder="1" applyAlignment="1" quotePrefix="1">
      <alignment horizontal="center" vertical="center" wrapText="1"/>
    </xf>
    <xf numFmtId="0" fontId="1" fillId="0" borderId="11" xfId="0" applyNumberFormat="1" applyFont="1" applyBorder="1" applyAlignment="1" quotePrefix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  <xf numFmtId="0" fontId="7" fillId="0" borderId="12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wrapText="1"/>
    </xf>
    <xf numFmtId="0" fontId="1" fillId="0" borderId="16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70" fillId="34" borderId="10" xfId="0" applyNumberFormat="1" applyFont="1" applyFill="1" applyBorder="1" applyAlignment="1">
      <alignment horizontal="center" vertical="center" wrapText="1"/>
    </xf>
    <xf numFmtId="0" fontId="70" fillId="34" borderId="11" xfId="0" applyNumberFormat="1" applyFont="1" applyFill="1" applyBorder="1" applyAlignment="1" quotePrefix="1">
      <alignment horizontal="center" vertical="center" wrapText="1"/>
    </xf>
    <xf numFmtId="2" fontId="70" fillId="34" borderId="12" xfId="0" applyNumberFormat="1" applyFont="1" applyFill="1" applyBorder="1" applyAlignment="1">
      <alignment horizontal="center" vertical="center" wrapText="1"/>
    </xf>
    <xf numFmtId="180" fontId="70" fillId="34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 quotePrefix="1">
      <alignment horizontal="center" vertical="center" textRotation="90" wrapText="1"/>
    </xf>
    <xf numFmtId="0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 vertical="top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11" fillId="0" borderId="12" xfId="0" applyFont="1" applyBorder="1" applyAlignment="1" quotePrefix="1">
      <alignment horizontal="center" vertical="center" wrapText="1"/>
    </xf>
    <xf numFmtId="0" fontId="7" fillId="0" borderId="18" xfId="0" applyFont="1" applyBorder="1" applyAlignment="1" quotePrefix="1">
      <alignment horizontal="center" vertical="center" wrapText="1"/>
    </xf>
    <xf numFmtId="0" fontId="7" fillId="0" borderId="19" xfId="0" applyFont="1" applyBorder="1" applyAlignment="1" quotePrefix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0" fontId="7" fillId="0" borderId="17" xfId="0" applyFont="1" applyBorder="1" applyAlignment="1" quotePrefix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180" fontId="7" fillId="0" borderId="11" xfId="0" applyNumberFormat="1" applyFont="1" applyBorder="1" applyAlignment="1" quotePrefix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top" wrapText="1"/>
    </xf>
    <xf numFmtId="180" fontId="0" fillId="0" borderId="0" xfId="0" applyNumberFormat="1" applyAlignment="1">
      <alignment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71" fillId="34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" fillId="0" borderId="10" xfId="0" applyFont="1" applyBorder="1" applyAlignment="1" quotePrefix="1">
      <alignment vertical="center" wrapText="1"/>
    </xf>
    <xf numFmtId="0" fontId="7" fillId="0" borderId="12" xfId="0" applyFont="1" applyBorder="1" applyAlignment="1">
      <alignment horizontal="center" vertical="top" wrapText="1"/>
    </xf>
    <xf numFmtId="180" fontId="11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72" fillId="34" borderId="12" xfId="0" applyNumberFormat="1" applyFont="1" applyFill="1" applyBorder="1" applyAlignment="1">
      <alignment horizontal="center" vertical="center" wrapText="1"/>
    </xf>
    <xf numFmtId="0" fontId="70" fillId="34" borderId="12" xfId="0" applyNumberFormat="1" applyFont="1" applyFill="1" applyBorder="1" applyAlignment="1">
      <alignment horizontal="center" vertical="center" wrapText="1"/>
    </xf>
    <xf numFmtId="0" fontId="71" fillId="34" borderId="12" xfId="0" applyFont="1" applyFill="1" applyBorder="1" applyAlignment="1">
      <alignment vertical="center"/>
    </xf>
    <xf numFmtId="180" fontId="1" fillId="34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 quotePrefix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2" fontId="9" fillId="34" borderId="12" xfId="0" applyNumberFormat="1" applyFont="1" applyFill="1" applyBorder="1" applyAlignment="1">
      <alignment horizontal="center" vertical="center" wrapText="1"/>
    </xf>
    <xf numFmtId="2" fontId="12" fillId="34" borderId="12" xfId="0" applyNumberFormat="1" applyFont="1" applyFill="1" applyBorder="1" applyAlignment="1">
      <alignment horizontal="center" vertical="center" wrapText="1"/>
    </xf>
    <xf numFmtId="2" fontId="12" fillId="34" borderId="12" xfId="0" applyNumberFormat="1" applyFont="1" applyFill="1" applyBorder="1" applyAlignment="1">
      <alignment horizontal="center" vertical="center"/>
    </xf>
    <xf numFmtId="2" fontId="13" fillId="34" borderId="12" xfId="0" applyNumberFormat="1" applyFont="1" applyFill="1" applyBorder="1" applyAlignment="1">
      <alignment horizontal="center" vertical="center"/>
    </xf>
    <xf numFmtId="2" fontId="13" fillId="34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2" fontId="1" fillId="34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7" fillId="0" borderId="12" xfId="0" applyNumberFormat="1" applyFont="1" applyBorder="1" applyAlignment="1">
      <alignment horizontal="center" vertical="top" wrapText="1"/>
    </xf>
    <xf numFmtId="2" fontId="73" fillId="0" borderId="12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" fontId="1" fillId="0" borderId="0" xfId="0" applyNumberFormat="1" applyFont="1" applyAlignment="1">
      <alignment vertical="top" wrapText="1"/>
    </xf>
    <xf numFmtId="0" fontId="1" fillId="34" borderId="12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 wrapText="1"/>
    </xf>
    <xf numFmtId="187" fontId="0" fillId="0" borderId="0" xfId="0" applyNumberFormat="1" applyAlignment="1">
      <alignment/>
    </xf>
    <xf numFmtId="180" fontId="1" fillId="34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49" fontId="26" fillId="34" borderId="12" xfId="0" applyNumberFormat="1" applyFont="1" applyFill="1" applyBorder="1" applyAlignment="1">
      <alignment horizontal="center" vertical="center" wrapText="1"/>
    </xf>
    <xf numFmtId="49" fontId="25" fillId="34" borderId="12" xfId="0" applyNumberFormat="1" applyFont="1" applyFill="1" applyBorder="1" applyAlignment="1">
      <alignment horizontal="center" vertical="center" wrapText="1"/>
    </xf>
    <xf numFmtId="181" fontId="25" fillId="34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80" fontId="70" fillId="34" borderId="12" xfId="0" applyNumberFormat="1" applyFont="1" applyFill="1" applyBorder="1" applyAlignment="1">
      <alignment horizontal="center" vertical="center"/>
    </xf>
    <xf numFmtId="181" fontId="70" fillId="34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" fontId="9" fillId="34" borderId="12" xfId="0" applyNumberFormat="1" applyFont="1" applyFill="1" applyBorder="1" applyAlignment="1">
      <alignment horizontal="center" vertical="center" wrapText="1"/>
    </xf>
    <xf numFmtId="49" fontId="26" fillId="34" borderId="12" xfId="0" applyNumberFormat="1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49" fontId="25" fillId="34" borderId="12" xfId="0" applyNumberFormat="1" applyFont="1" applyFill="1" applyBorder="1" applyAlignment="1">
      <alignment horizontal="center" vertical="center" wrapText="1"/>
    </xf>
    <xf numFmtId="180" fontId="25" fillId="34" borderId="12" xfId="0" applyNumberFormat="1" applyFont="1" applyFill="1" applyBorder="1" applyAlignment="1">
      <alignment horizontal="center" vertical="center" wrapText="1"/>
    </xf>
    <xf numFmtId="2" fontId="25" fillId="34" borderId="12" xfId="0" applyNumberFormat="1" applyFont="1" applyFill="1" applyBorder="1" applyAlignment="1">
      <alignment horizontal="center" vertical="center" wrapText="1"/>
    </xf>
    <xf numFmtId="181" fontId="25" fillId="34" borderId="12" xfId="0" applyNumberFormat="1" applyFont="1" applyFill="1" applyBorder="1" applyAlignment="1">
      <alignment horizontal="center" vertical="center" wrapText="1"/>
    </xf>
    <xf numFmtId="2" fontId="31" fillId="0" borderId="12" xfId="0" applyNumberFormat="1" applyFont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 wrapText="1"/>
    </xf>
    <xf numFmtId="187" fontId="70" fillId="0" borderId="12" xfId="0" applyNumberFormat="1" applyFont="1" applyFill="1" applyBorder="1" applyAlignment="1">
      <alignment horizontal="center" vertical="center" wrapText="1"/>
    </xf>
    <xf numFmtId="1" fontId="70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23" fillId="34" borderId="12" xfId="0" applyNumberFormat="1" applyFont="1" applyFill="1" applyBorder="1" applyAlignment="1">
      <alignment horizontal="center" vertical="center" wrapText="1"/>
    </xf>
    <xf numFmtId="180" fontId="30" fillId="34" borderId="12" xfId="0" applyNumberFormat="1" applyFont="1" applyFill="1" applyBorder="1" applyAlignment="1">
      <alignment horizontal="center" vertical="center" wrapText="1"/>
    </xf>
    <xf numFmtId="49" fontId="23" fillId="34" borderId="12" xfId="0" applyNumberFormat="1" applyFont="1" applyFill="1" applyBorder="1" applyAlignment="1">
      <alignment horizontal="center" vertical="center" wrapText="1"/>
    </xf>
    <xf numFmtId="2" fontId="23" fillId="34" borderId="12" xfId="0" applyNumberFormat="1" applyFont="1" applyFill="1" applyBorder="1" applyAlignment="1">
      <alignment horizontal="center" vertical="center" wrapText="1"/>
    </xf>
    <xf numFmtId="187" fontId="23" fillId="34" borderId="12" xfId="0" applyNumberFormat="1" applyFont="1" applyFill="1" applyBorder="1" applyAlignment="1">
      <alignment horizontal="center" vertical="center" wrapText="1"/>
    </xf>
    <xf numFmtId="180" fontId="23" fillId="34" borderId="12" xfId="0" applyNumberFormat="1" applyFont="1" applyFill="1" applyBorder="1" applyAlignment="1">
      <alignment horizontal="center" vertical="center" wrapText="1"/>
    </xf>
    <xf numFmtId="0" fontId="25" fillId="34" borderId="12" xfId="0" applyNumberFormat="1" applyFont="1" applyFill="1" applyBorder="1" applyAlignment="1">
      <alignment horizontal="center" vertical="center" wrapText="1"/>
    </xf>
    <xf numFmtId="187" fontId="25" fillId="34" borderId="12" xfId="0" applyNumberFormat="1" applyFont="1" applyFill="1" applyBorder="1" applyAlignment="1">
      <alignment horizontal="center" vertical="center" wrapText="1"/>
    </xf>
    <xf numFmtId="9" fontId="70" fillId="34" borderId="12" xfId="57" applyFont="1" applyFill="1" applyBorder="1" applyAlignment="1">
      <alignment horizontal="center" vertical="center" wrapText="1"/>
    </xf>
    <xf numFmtId="0" fontId="71" fillId="34" borderId="12" xfId="0" applyFont="1" applyFill="1" applyBorder="1" applyAlignment="1">
      <alignment horizontal="center" vertical="center"/>
    </xf>
    <xf numFmtId="9" fontId="71" fillId="34" borderId="12" xfId="57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vertical="center" textRotation="90" wrapText="1"/>
    </xf>
    <xf numFmtId="18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 quotePrefix="1">
      <alignment horizontal="center" vertical="center" wrapText="1"/>
    </xf>
    <xf numFmtId="0" fontId="1" fillId="34" borderId="12" xfId="0" applyNumberFormat="1" applyFont="1" applyFill="1" applyBorder="1" applyAlignment="1" quotePrefix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2" fontId="1" fillId="34" borderId="12" xfId="0" applyNumberFormat="1" applyFont="1" applyFill="1" applyBorder="1" applyAlignment="1" quotePrefix="1">
      <alignment horizontal="center" vertical="center" wrapText="1"/>
    </xf>
    <xf numFmtId="180" fontId="25" fillId="34" borderId="12" xfId="0" applyNumberFormat="1" applyFont="1" applyFill="1" applyBorder="1" applyAlignment="1">
      <alignment horizontal="center" vertical="center" wrapText="1"/>
    </xf>
    <xf numFmtId="0" fontId="25" fillId="34" borderId="12" xfId="0" applyNumberFormat="1" applyFont="1" applyFill="1" applyBorder="1" applyAlignment="1">
      <alignment horizontal="center" vertical="center" wrapText="1"/>
    </xf>
    <xf numFmtId="2" fontId="9" fillId="34" borderId="12" xfId="0" applyNumberFormat="1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top" wrapText="1"/>
    </xf>
    <xf numFmtId="49" fontId="26" fillId="34" borderId="12" xfId="0" applyNumberFormat="1" applyFont="1" applyFill="1" applyBorder="1" applyAlignment="1">
      <alignment vertical="center" wrapText="1"/>
    </xf>
    <xf numFmtId="49" fontId="26" fillId="34" borderId="12" xfId="0" applyNumberFormat="1" applyFont="1" applyFill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textRotation="90" wrapText="1"/>
    </xf>
    <xf numFmtId="0" fontId="21" fillId="0" borderId="11" xfId="0" applyFont="1" applyBorder="1" applyAlignment="1">
      <alignment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11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wrapText="1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1" xfId="0" applyNumberFormat="1" applyFont="1" applyBorder="1" applyAlignment="1">
      <alignment horizontal="center" vertical="center" textRotation="90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1" xfId="0" applyNumberFormat="1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8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3.140625" style="0" customWidth="1"/>
    <col min="2" max="2" width="42.28125" style="0" customWidth="1"/>
    <col min="3" max="3" width="8.421875" style="0" customWidth="1"/>
    <col min="4" max="4" width="8.7109375" style="0" customWidth="1"/>
    <col min="5" max="5" width="9.421875" style="0" customWidth="1"/>
    <col min="6" max="6" width="9.8515625" style="0" customWidth="1"/>
    <col min="7" max="7" width="11.00390625" style="0" bestFit="1" customWidth="1"/>
  </cols>
  <sheetData>
    <row r="1" spans="1:6" s="2" customFormat="1" ht="18" customHeight="1">
      <c r="A1" s="202" t="s">
        <v>172</v>
      </c>
      <c r="B1" s="202"/>
      <c r="C1" s="202"/>
      <c r="D1" s="202"/>
      <c r="E1" s="202"/>
      <c r="F1" s="202"/>
    </row>
    <row r="2" spans="1:6" s="2" customFormat="1" ht="16.5" customHeight="1">
      <c r="A2" s="203" t="s">
        <v>215</v>
      </c>
      <c r="B2" s="203"/>
      <c r="C2" s="203"/>
      <c r="D2" s="203"/>
      <c r="E2" s="203"/>
      <c r="F2" s="203"/>
    </row>
    <row r="3" spans="1:6" s="2" customFormat="1" ht="16.5" customHeight="1">
      <c r="A3" s="204" t="s">
        <v>99</v>
      </c>
      <c r="B3" s="204"/>
      <c r="C3" s="204"/>
      <c r="D3" s="204"/>
      <c r="E3" s="204"/>
      <c r="F3" s="204"/>
    </row>
    <row r="4" spans="1:6" ht="81.75" customHeight="1">
      <c r="A4" s="145" t="s">
        <v>2</v>
      </c>
      <c r="B4" s="7" t="s">
        <v>14</v>
      </c>
      <c r="C4" s="13" t="s">
        <v>12</v>
      </c>
      <c r="D4" s="13" t="s">
        <v>3</v>
      </c>
      <c r="E4" s="14" t="s">
        <v>206</v>
      </c>
      <c r="F4" s="184" t="s">
        <v>205</v>
      </c>
    </row>
    <row r="5" spans="1:6" ht="15" customHeight="1">
      <c r="A5" s="8" t="s">
        <v>5</v>
      </c>
      <c r="B5" s="8">
        <v>2</v>
      </c>
      <c r="C5" s="8">
        <v>3</v>
      </c>
      <c r="D5" s="8">
        <v>4</v>
      </c>
      <c r="E5" s="132">
        <v>5</v>
      </c>
      <c r="F5" s="8">
        <v>6</v>
      </c>
    </row>
    <row r="6" spans="1:6" ht="42.75" customHeight="1">
      <c r="A6" s="7">
        <v>2</v>
      </c>
      <c r="B6" s="35" t="s">
        <v>198</v>
      </c>
      <c r="C6" s="18" t="s">
        <v>47</v>
      </c>
      <c r="D6" s="31">
        <v>0.54</v>
      </c>
      <c r="E6" s="52"/>
      <c r="F6" s="157"/>
    </row>
    <row r="7" spans="1:6" ht="27.75" customHeight="1">
      <c r="A7" s="7">
        <v>3</v>
      </c>
      <c r="B7" s="52" t="s">
        <v>101</v>
      </c>
      <c r="C7" s="18" t="s">
        <v>10</v>
      </c>
      <c r="D7" s="32">
        <v>10</v>
      </c>
      <c r="E7" s="18"/>
      <c r="F7" s="157"/>
    </row>
    <row r="8" spans="1:6" ht="27" customHeight="1">
      <c r="A8" s="7">
        <v>4</v>
      </c>
      <c r="B8" s="52" t="s">
        <v>100</v>
      </c>
      <c r="C8" s="18" t="s">
        <v>10</v>
      </c>
      <c r="D8" s="32">
        <v>21</v>
      </c>
      <c r="E8" s="18"/>
      <c r="F8" s="157"/>
    </row>
    <row r="9" spans="1:6" ht="42.75" customHeight="1">
      <c r="A9" s="7">
        <v>5</v>
      </c>
      <c r="B9" s="170" t="s">
        <v>104</v>
      </c>
      <c r="C9" s="18" t="s">
        <v>56</v>
      </c>
      <c r="D9" s="31">
        <v>15</v>
      </c>
      <c r="E9" s="52"/>
      <c r="F9" s="157"/>
    </row>
    <row r="10" spans="1:6" ht="42.75" customHeight="1">
      <c r="A10" s="7">
        <v>6</v>
      </c>
      <c r="B10" s="170" t="s">
        <v>199</v>
      </c>
      <c r="C10" s="18" t="s">
        <v>10</v>
      </c>
      <c r="D10" s="31">
        <v>10</v>
      </c>
      <c r="E10" s="52"/>
      <c r="F10" s="157"/>
    </row>
    <row r="11" spans="1:7" ht="15.75" customHeight="1">
      <c r="A11" s="56"/>
      <c r="B11" s="52" t="s">
        <v>29</v>
      </c>
      <c r="C11" s="57"/>
      <c r="D11" s="59"/>
      <c r="E11" s="57"/>
      <c r="F11" s="34"/>
      <c r="G11" s="60"/>
    </row>
    <row r="12" spans="1:6" ht="28.5" customHeight="1">
      <c r="A12" s="101"/>
      <c r="B12" s="52" t="s">
        <v>214</v>
      </c>
      <c r="C12" s="18" t="s">
        <v>0</v>
      </c>
      <c r="D12" s="183">
        <v>0</v>
      </c>
      <c r="E12" s="52"/>
      <c r="F12" s="33"/>
    </row>
    <row r="13" spans="1:6" ht="16.5" customHeight="1">
      <c r="A13" s="101"/>
      <c r="B13" s="52" t="s">
        <v>4</v>
      </c>
      <c r="C13" s="18" t="s">
        <v>0</v>
      </c>
      <c r="D13" s="54"/>
      <c r="E13" s="52"/>
      <c r="F13" s="33"/>
    </row>
    <row r="14" spans="1:6" ht="18" customHeight="1">
      <c r="A14" s="103"/>
      <c r="B14" s="18" t="s">
        <v>210</v>
      </c>
      <c r="C14" s="18" t="s">
        <v>0</v>
      </c>
      <c r="D14" s="183">
        <v>0</v>
      </c>
      <c r="E14" s="104"/>
      <c r="F14" s="117"/>
    </row>
    <row r="15" spans="1:7" ht="17.25" customHeight="1">
      <c r="A15" s="103"/>
      <c r="B15" s="58" t="s">
        <v>49</v>
      </c>
      <c r="C15" s="18" t="s">
        <v>0</v>
      </c>
      <c r="D15" s="108"/>
      <c r="E15" s="104"/>
      <c r="F15" s="118"/>
      <c r="G15" s="60"/>
    </row>
    <row r="16" spans="1:6" ht="13.5">
      <c r="A16" s="95"/>
      <c r="B16" s="97"/>
      <c r="C16" s="96"/>
      <c r="D16" s="98"/>
      <c r="E16" s="96"/>
      <c r="F16" s="119"/>
    </row>
    <row r="17" spans="2:6" ht="15.75" customHeight="1">
      <c r="B17" s="122"/>
      <c r="C17" s="122"/>
      <c r="D17" s="122"/>
      <c r="E17" s="122"/>
      <c r="F17" s="55"/>
    </row>
    <row r="18" spans="1:6" ht="13.5">
      <c r="A18" s="205" t="s">
        <v>211</v>
      </c>
      <c r="B18" s="205"/>
      <c r="C18" s="205"/>
      <c r="D18" s="205"/>
      <c r="E18" s="205"/>
      <c r="F18" s="55"/>
    </row>
  </sheetData>
  <sheetProtection/>
  <mergeCells count="4">
    <mergeCell ref="A1:F1"/>
    <mergeCell ref="A2:F2"/>
    <mergeCell ref="A3:F3"/>
    <mergeCell ref="A18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view="pageBreakPreview" zoomScaleSheetLayoutView="100" zoomScalePageLayoutView="0" workbookViewId="0" topLeftCell="A13">
      <selection activeCell="B41" sqref="B41"/>
    </sheetView>
  </sheetViews>
  <sheetFormatPr defaultColWidth="9.140625" defaultRowHeight="12.75"/>
  <cols>
    <col min="1" max="1" width="3.140625" style="0" customWidth="1"/>
    <col min="2" max="2" width="45.7109375" style="0" customWidth="1"/>
    <col min="3" max="3" width="8.421875" style="0" customWidth="1"/>
    <col min="4" max="5" width="8.7109375" style="0" customWidth="1"/>
    <col min="6" max="6" width="9.28125" style="0" customWidth="1"/>
    <col min="7" max="7" width="11.00390625" style="0" bestFit="1" customWidth="1"/>
  </cols>
  <sheetData>
    <row r="1" spans="1:6" s="2" customFormat="1" ht="17.25" customHeight="1">
      <c r="A1" s="202" t="s">
        <v>170</v>
      </c>
      <c r="B1" s="202"/>
      <c r="C1" s="202"/>
      <c r="D1" s="202"/>
      <c r="E1" s="202"/>
      <c r="F1" s="202"/>
    </row>
    <row r="2" spans="1:6" s="2" customFormat="1" ht="18.75" customHeight="1">
      <c r="A2" s="203" t="s">
        <v>216</v>
      </c>
      <c r="B2" s="203"/>
      <c r="C2" s="203"/>
      <c r="D2" s="203"/>
      <c r="E2" s="203"/>
      <c r="F2" s="203"/>
    </row>
    <row r="3" spans="1:6" s="2" customFormat="1" ht="15.75" customHeight="1">
      <c r="A3" s="204" t="s">
        <v>60</v>
      </c>
      <c r="B3" s="204"/>
      <c r="C3" s="204"/>
      <c r="D3" s="204"/>
      <c r="E3" s="204"/>
      <c r="F3" s="204"/>
    </row>
    <row r="4" spans="1:6" ht="78.75" customHeight="1">
      <c r="A4" s="145" t="s">
        <v>2</v>
      </c>
      <c r="B4" s="7" t="s">
        <v>14</v>
      </c>
      <c r="C4" s="13" t="s">
        <v>12</v>
      </c>
      <c r="D4" s="13" t="s">
        <v>3</v>
      </c>
      <c r="E4" s="14" t="s">
        <v>206</v>
      </c>
      <c r="F4" s="184" t="s">
        <v>205</v>
      </c>
    </row>
    <row r="5" spans="1:6" ht="16.5" customHeight="1">
      <c r="A5" s="8" t="s">
        <v>5</v>
      </c>
      <c r="B5" s="8">
        <v>2</v>
      </c>
      <c r="C5" s="8">
        <v>3</v>
      </c>
      <c r="D5" s="8">
        <v>4</v>
      </c>
      <c r="E5" s="132">
        <v>5</v>
      </c>
      <c r="F5" s="8">
        <v>6</v>
      </c>
    </row>
    <row r="6" spans="1:6" s="9" customFormat="1" ht="15">
      <c r="A6" s="206" t="s">
        <v>64</v>
      </c>
      <c r="B6" s="207"/>
      <c r="C6" s="207"/>
      <c r="D6" s="207"/>
      <c r="E6" s="207"/>
      <c r="F6" s="208"/>
    </row>
    <row r="7" spans="1:6" s="9" customFormat="1" ht="31.5" customHeight="1">
      <c r="A7" s="7">
        <v>1</v>
      </c>
      <c r="B7" s="7" t="s">
        <v>61</v>
      </c>
      <c r="C7" s="7" t="s">
        <v>119</v>
      </c>
      <c r="D7" s="33">
        <v>24</v>
      </c>
      <c r="E7" s="18"/>
      <c r="F7" s="115"/>
    </row>
    <row r="8" spans="1:6" s="9" customFormat="1" ht="32.25" customHeight="1">
      <c r="A8" s="7">
        <v>2</v>
      </c>
      <c r="B8" s="18" t="s">
        <v>117</v>
      </c>
      <c r="C8" s="7" t="s">
        <v>30</v>
      </c>
      <c r="D8" s="18">
        <v>108</v>
      </c>
      <c r="E8" s="152"/>
      <c r="F8" s="115"/>
    </row>
    <row r="9" spans="1:6" ht="19.5" customHeight="1">
      <c r="A9" s="51">
        <v>3</v>
      </c>
      <c r="B9" s="142" t="s">
        <v>62</v>
      </c>
      <c r="C9" s="52" t="s">
        <v>63</v>
      </c>
      <c r="D9" s="33">
        <v>26</v>
      </c>
      <c r="E9" s="52"/>
      <c r="F9" s="115"/>
    </row>
    <row r="10" spans="1:6" ht="27">
      <c r="A10" s="7">
        <v>4</v>
      </c>
      <c r="B10" s="18" t="s">
        <v>51</v>
      </c>
      <c r="C10" s="7" t="s">
        <v>10</v>
      </c>
      <c r="D10" s="18">
        <v>56</v>
      </c>
      <c r="E10" s="152"/>
      <c r="F10" s="115"/>
    </row>
    <row r="11" spans="1:6" ht="18" customHeight="1">
      <c r="A11" s="7">
        <v>5</v>
      </c>
      <c r="B11" s="52" t="s">
        <v>52</v>
      </c>
      <c r="C11" s="18" t="s">
        <v>53</v>
      </c>
      <c r="D11" s="32">
        <f>D8/100</f>
        <v>1.08</v>
      </c>
      <c r="E11" s="18"/>
      <c r="F11" s="115"/>
    </row>
    <row r="12" spans="1:6" ht="17.25" customHeight="1">
      <c r="A12" s="51"/>
      <c r="B12" s="56" t="s">
        <v>65</v>
      </c>
      <c r="C12" s="56"/>
      <c r="D12" s="58"/>
      <c r="E12" s="65"/>
      <c r="F12" s="115"/>
    </row>
    <row r="13" spans="1:6" ht="16.5" customHeight="1">
      <c r="A13" s="206" t="s">
        <v>66</v>
      </c>
      <c r="B13" s="207"/>
      <c r="C13" s="207"/>
      <c r="D13" s="207"/>
      <c r="E13" s="207"/>
      <c r="F13" s="208"/>
    </row>
    <row r="14" spans="1:6" ht="29.25" customHeight="1">
      <c r="A14" s="7">
        <v>1</v>
      </c>
      <c r="B14" s="186" t="s">
        <v>200</v>
      </c>
      <c r="C14" s="18" t="s">
        <v>56</v>
      </c>
      <c r="D14" s="31">
        <v>1</v>
      </c>
      <c r="E14" s="52"/>
      <c r="F14" s="115"/>
    </row>
    <row r="15" spans="1:6" ht="20.25" customHeight="1">
      <c r="A15" s="7">
        <v>2</v>
      </c>
      <c r="B15" s="186" t="s">
        <v>67</v>
      </c>
      <c r="C15" s="18" t="s">
        <v>56</v>
      </c>
      <c r="D15" s="31">
        <v>1</v>
      </c>
      <c r="E15" s="52"/>
      <c r="F15" s="115"/>
    </row>
    <row r="16" spans="1:6" ht="20.25" customHeight="1">
      <c r="A16" s="7">
        <v>3</v>
      </c>
      <c r="B16" s="186" t="s">
        <v>98</v>
      </c>
      <c r="C16" s="18" t="s">
        <v>56</v>
      </c>
      <c r="D16" s="31">
        <v>2</v>
      </c>
      <c r="E16" s="52"/>
      <c r="F16" s="115"/>
    </row>
    <row r="17" spans="1:6" ht="19.5" customHeight="1">
      <c r="A17" s="7">
        <v>4</v>
      </c>
      <c r="B17" s="186" t="s">
        <v>68</v>
      </c>
      <c r="C17" s="18" t="s">
        <v>56</v>
      </c>
      <c r="D17" s="31">
        <v>2</v>
      </c>
      <c r="E17" s="52"/>
      <c r="F17" s="115"/>
    </row>
    <row r="18" spans="1:6" ht="19.5" customHeight="1">
      <c r="A18" s="7">
        <v>5</v>
      </c>
      <c r="B18" s="186" t="s">
        <v>122</v>
      </c>
      <c r="C18" s="18" t="s">
        <v>56</v>
      </c>
      <c r="D18" s="31">
        <v>1</v>
      </c>
      <c r="E18" s="52"/>
      <c r="F18" s="115"/>
    </row>
    <row r="19" spans="1:6" ht="21" customHeight="1">
      <c r="A19" s="7">
        <v>6</v>
      </c>
      <c r="B19" s="186" t="s">
        <v>69</v>
      </c>
      <c r="C19" s="18" t="s">
        <v>10</v>
      </c>
      <c r="D19" s="31">
        <v>2</v>
      </c>
      <c r="E19" s="52"/>
      <c r="F19" s="115"/>
    </row>
    <row r="20" spans="1:6" ht="30" customHeight="1">
      <c r="A20" s="7">
        <v>7</v>
      </c>
      <c r="B20" s="152" t="s">
        <v>51</v>
      </c>
      <c r="C20" s="7" t="s">
        <v>10</v>
      </c>
      <c r="D20" s="18">
        <v>11</v>
      </c>
      <c r="E20" s="152"/>
      <c r="F20" s="115"/>
    </row>
    <row r="21" spans="1:6" ht="19.5" customHeight="1">
      <c r="A21" s="7">
        <v>8</v>
      </c>
      <c r="B21" s="186" t="s">
        <v>70</v>
      </c>
      <c r="C21" s="18" t="s">
        <v>10</v>
      </c>
      <c r="D21" s="31">
        <v>2</v>
      </c>
      <c r="E21" s="52"/>
      <c r="F21" s="115"/>
    </row>
    <row r="22" spans="1:6" ht="18" customHeight="1">
      <c r="A22" s="7">
        <v>9</v>
      </c>
      <c r="B22" s="186" t="s">
        <v>71</v>
      </c>
      <c r="C22" s="18" t="s">
        <v>10</v>
      </c>
      <c r="D22" s="31">
        <v>2</v>
      </c>
      <c r="E22" s="52"/>
      <c r="F22" s="115"/>
    </row>
    <row r="23" spans="1:6" ht="16.5" customHeight="1">
      <c r="A23" s="7">
        <v>10</v>
      </c>
      <c r="B23" s="186" t="s">
        <v>123</v>
      </c>
      <c r="C23" s="18" t="s">
        <v>10</v>
      </c>
      <c r="D23" s="31">
        <v>1</v>
      </c>
      <c r="E23" s="52"/>
      <c r="F23" s="115"/>
    </row>
    <row r="24" spans="1:6" ht="31.5" customHeight="1">
      <c r="A24" s="7">
        <v>11</v>
      </c>
      <c r="B24" s="186" t="s">
        <v>97</v>
      </c>
      <c r="C24" s="18" t="s">
        <v>25</v>
      </c>
      <c r="D24" s="185">
        <v>0.153</v>
      </c>
      <c r="E24" s="52"/>
      <c r="F24" s="115"/>
    </row>
    <row r="25" spans="1:6" ht="42.75" customHeight="1">
      <c r="A25" s="7">
        <v>12</v>
      </c>
      <c r="B25" s="152" t="s">
        <v>118</v>
      </c>
      <c r="C25" s="18" t="s">
        <v>7</v>
      </c>
      <c r="D25" s="137">
        <v>0.36</v>
      </c>
      <c r="E25" s="18"/>
      <c r="F25" s="115"/>
    </row>
    <row r="26" spans="1:6" ht="16.5" customHeight="1">
      <c r="A26" s="56"/>
      <c r="B26" s="57" t="s">
        <v>48</v>
      </c>
      <c r="C26" s="57"/>
      <c r="D26" s="59"/>
      <c r="E26" s="57"/>
      <c r="F26" s="134"/>
    </row>
    <row r="27" spans="1:6" ht="15" customHeight="1">
      <c r="A27" s="56"/>
      <c r="B27" s="57" t="s">
        <v>72</v>
      </c>
      <c r="C27" s="57"/>
      <c r="D27" s="59"/>
      <c r="E27" s="57"/>
      <c r="F27" s="134"/>
    </row>
    <row r="28" spans="1:6" ht="19.5" customHeight="1">
      <c r="A28" s="103"/>
      <c r="B28" s="18" t="s">
        <v>209</v>
      </c>
      <c r="C28" s="18" t="s">
        <v>0</v>
      </c>
      <c r="D28" s="181">
        <v>0</v>
      </c>
      <c r="E28" s="33"/>
      <c r="F28" s="116"/>
    </row>
    <row r="29" spans="1:6" ht="19.5" customHeight="1">
      <c r="A29" s="103"/>
      <c r="B29" s="105" t="s">
        <v>29</v>
      </c>
      <c r="C29" s="18" t="s">
        <v>0</v>
      </c>
      <c r="D29" s="182"/>
      <c r="E29" s="104"/>
      <c r="F29" s="117"/>
    </row>
    <row r="30" spans="1:6" ht="19.5" customHeight="1">
      <c r="A30" s="103"/>
      <c r="B30" s="18" t="s">
        <v>210</v>
      </c>
      <c r="C30" s="18" t="s">
        <v>0</v>
      </c>
      <c r="D30" s="183">
        <v>0</v>
      </c>
      <c r="E30" s="104"/>
      <c r="F30" s="117"/>
    </row>
    <row r="31" spans="1:6" ht="17.25" customHeight="1">
      <c r="A31" s="103"/>
      <c r="B31" s="58" t="s">
        <v>49</v>
      </c>
      <c r="C31" s="18" t="s">
        <v>0</v>
      </c>
      <c r="D31" s="108"/>
      <c r="E31" s="104"/>
      <c r="F31" s="118"/>
    </row>
    <row r="33" spans="1:5" ht="13.5">
      <c r="A33" s="205" t="s">
        <v>211</v>
      </c>
      <c r="B33" s="205"/>
      <c r="C33" s="205"/>
      <c r="D33" s="205"/>
      <c r="E33" s="205"/>
    </row>
  </sheetData>
  <sheetProtection/>
  <mergeCells count="6">
    <mergeCell ref="A13:F13"/>
    <mergeCell ref="A1:F1"/>
    <mergeCell ref="A2:F2"/>
    <mergeCell ref="A3:F3"/>
    <mergeCell ref="A33:E33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view="pageBreakPreview" zoomScaleSheetLayoutView="100" zoomScalePageLayoutView="0" workbookViewId="0" topLeftCell="A4">
      <selection activeCell="A21" sqref="A21:IV22"/>
    </sheetView>
  </sheetViews>
  <sheetFormatPr defaultColWidth="9.140625" defaultRowHeight="12.75"/>
  <cols>
    <col min="1" max="1" width="3.140625" style="0" customWidth="1"/>
    <col min="2" max="2" width="46.00390625" style="0" customWidth="1"/>
    <col min="3" max="3" width="8.421875" style="0" customWidth="1"/>
    <col min="4" max="4" width="8.7109375" style="0" customWidth="1"/>
    <col min="5" max="6" width="9.28125" style="0" customWidth="1"/>
    <col min="7" max="7" width="11.00390625" style="0" bestFit="1" customWidth="1"/>
  </cols>
  <sheetData>
    <row r="1" spans="1:6" s="2" customFormat="1" ht="18" customHeight="1">
      <c r="A1" s="202" t="s">
        <v>170</v>
      </c>
      <c r="B1" s="202"/>
      <c r="C1" s="202"/>
      <c r="D1" s="202"/>
      <c r="E1" s="202"/>
      <c r="F1" s="202"/>
    </row>
    <row r="2" spans="1:6" s="2" customFormat="1" ht="16.5" customHeight="1">
      <c r="A2" s="203" t="s">
        <v>213</v>
      </c>
      <c r="B2" s="203"/>
      <c r="C2" s="203"/>
      <c r="D2" s="203"/>
      <c r="E2" s="203"/>
      <c r="F2" s="203"/>
    </row>
    <row r="3" spans="1:6" s="2" customFormat="1" ht="16.5" customHeight="1">
      <c r="A3" s="204" t="s">
        <v>54</v>
      </c>
      <c r="B3" s="204"/>
      <c r="C3" s="204"/>
      <c r="D3" s="204"/>
      <c r="E3" s="204"/>
      <c r="F3" s="204"/>
    </row>
    <row r="4" spans="1:6" ht="78" customHeight="1">
      <c r="A4" s="143" t="s">
        <v>2</v>
      </c>
      <c r="B4" s="5" t="s">
        <v>14</v>
      </c>
      <c r="C4" s="144" t="s">
        <v>12</v>
      </c>
      <c r="D4" s="172" t="s">
        <v>3</v>
      </c>
      <c r="E4" s="14" t="s">
        <v>206</v>
      </c>
      <c r="F4" s="171" t="s">
        <v>205</v>
      </c>
    </row>
    <row r="5" spans="1:6" ht="15" customHeight="1">
      <c r="A5" s="8" t="s">
        <v>5</v>
      </c>
      <c r="B5" s="8">
        <v>2</v>
      </c>
      <c r="C5" s="8">
        <v>3</v>
      </c>
      <c r="D5" s="8">
        <v>4</v>
      </c>
      <c r="E5" s="132">
        <v>5</v>
      </c>
      <c r="F5" s="8">
        <v>6</v>
      </c>
    </row>
    <row r="6" spans="1:6" s="9" customFormat="1" ht="29.25" customHeight="1">
      <c r="A6" s="7">
        <v>1</v>
      </c>
      <c r="B6" s="7" t="s">
        <v>55</v>
      </c>
      <c r="C6" s="7" t="s">
        <v>30</v>
      </c>
      <c r="D6" s="167">
        <v>15.6</v>
      </c>
      <c r="E6" s="31"/>
      <c r="F6" s="115"/>
    </row>
    <row r="7" spans="1:6" s="9" customFormat="1" ht="21.75" customHeight="1">
      <c r="A7" s="7">
        <v>2</v>
      </c>
      <c r="B7" s="7" t="s">
        <v>106</v>
      </c>
      <c r="C7" s="7" t="s">
        <v>30</v>
      </c>
      <c r="D7" s="168">
        <v>7.9</v>
      </c>
      <c r="E7" s="31"/>
      <c r="F7" s="115"/>
    </row>
    <row r="8" spans="1:6" s="11" customFormat="1" ht="21.75" customHeight="1">
      <c r="A8" s="51">
        <v>3</v>
      </c>
      <c r="B8" s="51" t="s">
        <v>196</v>
      </c>
      <c r="C8" s="52" t="s">
        <v>56</v>
      </c>
      <c r="D8" s="18">
        <v>5</v>
      </c>
      <c r="E8" s="169"/>
      <c r="F8" s="115"/>
    </row>
    <row r="9" spans="1:6" ht="30" customHeight="1">
      <c r="A9" s="51">
        <v>4</v>
      </c>
      <c r="B9" s="142" t="s">
        <v>197</v>
      </c>
      <c r="C9" s="52" t="s">
        <v>56</v>
      </c>
      <c r="D9" s="33">
        <v>6</v>
      </c>
      <c r="E9" s="169"/>
      <c r="F9" s="115"/>
    </row>
    <row r="10" spans="1:6" ht="31.5" customHeight="1">
      <c r="A10" s="148">
        <v>5</v>
      </c>
      <c r="B10" s="147" t="s">
        <v>116</v>
      </c>
      <c r="C10" s="7" t="s">
        <v>56</v>
      </c>
      <c r="D10" s="169">
        <v>1</v>
      </c>
      <c r="E10" s="169"/>
      <c r="F10" s="115"/>
    </row>
    <row r="11" spans="1:6" ht="31.5" customHeight="1">
      <c r="A11" s="148">
        <v>6</v>
      </c>
      <c r="B11" s="147" t="s">
        <v>120</v>
      </c>
      <c r="C11" s="148" t="s">
        <v>56</v>
      </c>
      <c r="D11" s="31">
        <v>1</v>
      </c>
      <c r="E11" s="169"/>
      <c r="F11" s="115"/>
    </row>
    <row r="12" spans="1:6" ht="29.25" customHeight="1">
      <c r="A12" s="148">
        <v>7</v>
      </c>
      <c r="B12" s="147" t="s">
        <v>174</v>
      </c>
      <c r="C12" s="156" t="s">
        <v>56</v>
      </c>
      <c r="D12" s="31">
        <v>1</v>
      </c>
      <c r="E12" s="169"/>
      <c r="F12" s="115"/>
    </row>
    <row r="13" spans="1:6" ht="21" customHeight="1">
      <c r="A13" s="148">
        <v>8</v>
      </c>
      <c r="B13" s="147" t="s">
        <v>115</v>
      </c>
      <c r="C13" s="7" t="s">
        <v>57</v>
      </c>
      <c r="D13" s="169">
        <v>0.04</v>
      </c>
      <c r="E13" s="169"/>
      <c r="F13" s="115"/>
    </row>
    <row r="14" spans="1:6" ht="18" customHeight="1">
      <c r="A14" s="51">
        <v>9</v>
      </c>
      <c r="B14" s="142" t="s">
        <v>58</v>
      </c>
      <c r="C14" s="52" t="s">
        <v>56</v>
      </c>
      <c r="D14" s="33">
        <v>2</v>
      </c>
      <c r="E14" s="169"/>
      <c r="F14" s="115"/>
    </row>
    <row r="15" spans="1:6" ht="21" customHeight="1">
      <c r="A15" s="7">
        <v>10</v>
      </c>
      <c r="B15" s="142" t="s">
        <v>114</v>
      </c>
      <c r="C15" s="18" t="s">
        <v>10</v>
      </c>
      <c r="D15" s="31">
        <v>1</v>
      </c>
      <c r="E15" s="169"/>
      <c r="F15" s="115"/>
    </row>
    <row r="16" spans="1:7" ht="19.5" customHeight="1">
      <c r="A16" s="51"/>
      <c r="B16" s="52" t="s">
        <v>59</v>
      </c>
      <c r="C16" s="52"/>
      <c r="D16" s="32"/>
      <c r="E16" s="53"/>
      <c r="F16" s="115"/>
      <c r="G16" s="60"/>
    </row>
    <row r="17" spans="1:6" ht="19.5" customHeight="1">
      <c r="A17" s="103"/>
      <c r="B17" s="18" t="s">
        <v>209</v>
      </c>
      <c r="C17" s="18" t="s">
        <v>0</v>
      </c>
      <c r="D17" s="181">
        <v>0</v>
      </c>
      <c r="E17" s="33"/>
      <c r="F17" s="116"/>
    </row>
    <row r="18" spans="1:6" ht="19.5" customHeight="1">
      <c r="A18" s="103"/>
      <c r="B18" s="105" t="s">
        <v>29</v>
      </c>
      <c r="C18" s="18" t="s">
        <v>0</v>
      </c>
      <c r="D18" s="182"/>
      <c r="E18" s="104"/>
      <c r="F18" s="117"/>
    </row>
    <row r="19" spans="1:6" ht="19.5" customHeight="1">
      <c r="A19" s="103"/>
      <c r="B19" s="18" t="s">
        <v>210</v>
      </c>
      <c r="C19" s="18" t="s">
        <v>0</v>
      </c>
      <c r="D19" s="183">
        <v>0</v>
      </c>
      <c r="E19" s="104"/>
      <c r="F19" s="117"/>
    </row>
    <row r="20" spans="1:7" ht="19.5" customHeight="1">
      <c r="A20" s="103"/>
      <c r="B20" s="58" t="s">
        <v>49</v>
      </c>
      <c r="C20" s="18" t="s">
        <v>0</v>
      </c>
      <c r="D20" s="108"/>
      <c r="E20" s="104"/>
      <c r="F20" s="118"/>
      <c r="G20" s="60"/>
    </row>
    <row r="21" spans="1:6" ht="13.5">
      <c r="A21" s="95"/>
      <c r="B21" s="97"/>
      <c r="C21" s="96"/>
      <c r="D21" s="98"/>
      <c r="E21" s="96"/>
      <c r="F21" s="119"/>
    </row>
    <row r="22" spans="2:6" ht="13.5">
      <c r="B22" s="122"/>
      <c r="C22" s="122"/>
      <c r="D22" s="122"/>
      <c r="E22" s="122"/>
      <c r="F22" s="55"/>
    </row>
    <row r="23" spans="1:6" ht="13.5">
      <c r="A23" s="205" t="s">
        <v>211</v>
      </c>
      <c r="B23" s="205"/>
      <c r="C23" s="205"/>
      <c r="D23" s="205"/>
      <c r="E23" s="205"/>
      <c r="F23" s="55"/>
    </row>
  </sheetData>
  <sheetProtection/>
  <mergeCells count="4">
    <mergeCell ref="A1:F1"/>
    <mergeCell ref="A2:F2"/>
    <mergeCell ref="A3:F3"/>
    <mergeCell ref="A23:E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"/>
  <sheetViews>
    <sheetView view="pageBreakPreview" zoomScaleSheetLayoutView="100" zoomScalePageLayoutView="0" workbookViewId="0" topLeftCell="A1">
      <selection activeCell="A14" sqref="A14:IV15"/>
    </sheetView>
  </sheetViews>
  <sheetFormatPr defaultColWidth="9.140625" defaultRowHeight="12.75"/>
  <cols>
    <col min="1" max="1" width="3.140625" style="0" customWidth="1"/>
    <col min="2" max="2" width="52.57421875" style="0" customWidth="1"/>
    <col min="3" max="3" width="8.421875" style="0" customWidth="1"/>
    <col min="4" max="5" width="8.7109375" style="0" customWidth="1"/>
    <col min="6" max="6" width="8.140625" style="0" customWidth="1"/>
    <col min="7" max="7" width="11.00390625" style="0" bestFit="1" customWidth="1"/>
  </cols>
  <sheetData>
    <row r="1" spans="1:6" s="2" customFormat="1" ht="18" customHeight="1">
      <c r="A1" s="203" t="s">
        <v>170</v>
      </c>
      <c r="B1" s="203"/>
      <c r="C1" s="203"/>
      <c r="D1" s="203"/>
      <c r="E1" s="203"/>
      <c r="F1" s="203"/>
    </row>
    <row r="2" spans="1:6" s="2" customFormat="1" ht="16.5" customHeight="1">
      <c r="A2" s="203" t="s">
        <v>212</v>
      </c>
      <c r="B2" s="203"/>
      <c r="C2" s="203"/>
      <c r="D2" s="203"/>
      <c r="E2" s="203"/>
      <c r="F2" s="203"/>
    </row>
    <row r="3" spans="1:6" s="2" customFormat="1" ht="18" customHeight="1">
      <c r="A3" s="204" t="s">
        <v>50</v>
      </c>
      <c r="B3" s="204"/>
      <c r="C3" s="204"/>
      <c r="D3" s="204"/>
      <c r="E3" s="204"/>
      <c r="F3" s="204"/>
    </row>
    <row r="4" spans="1:6" ht="77.25" customHeight="1">
      <c r="A4" s="143" t="s">
        <v>2</v>
      </c>
      <c r="B4" s="5" t="s">
        <v>14</v>
      </c>
      <c r="C4" s="144" t="s">
        <v>12</v>
      </c>
      <c r="D4" s="172" t="s">
        <v>3</v>
      </c>
      <c r="E4" s="14" t="s">
        <v>206</v>
      </c>
      <c r="F4" s="171" t="s">
        <v>205</v>
      </c>
    </row>
    <row r="5" spans="1:6" ht="14.25" customHeight="1">
      <c r="A5" s="8" t="s">
        <v>5</v>
      </c>
      <c r="B5" s="8">
        <v>2</v>
      </c>
      <c r="C5" s="8">
        <v>3</v>
      </c>
      <c r="D5" s="8">
        <v>4</v>
      </c>
      <c r="E5" s="132">
        <v>5</v>
      </c>
      <c r="F5" s="8">
        <v>6</v>
      </c>
    </row>
    <row r="6" spans="1:6" s="9" customFormat="1" ht="44.25" customHeight="1">
      <c r="A6" s="7">
        <v>1</v>
      </c>
      <c r="B6" s="18" t="s">
        <v>105</v>
      </c>
      <c r="C6" s="7" t="s">
        <v>11</v>
      </c>
      <c r="D6" s="166">
        <v>36</v>
      </c>
      <c r="E6" s="152"/>
      <c r="F6" s="134"/>
    </row>
    <row r="7" spans="1:6" s="9" customFormat="1" ht="32.25" customHeight="1">
      <c r="A7" s="7">
        <v>2</v>
      </c>
      <c r="B7" s="18" t="s">
        <v>51</v>
      </c>
      <c r="C7" s="7" t="s">
        <v>10</v>
      </c>
      <c r="D7" s="166">
        <v>5</v>
      </c>
      <c r="E7" s="152"/>
      <c r="F7" s="134"/>
    </row>
    <row r="8" spans="1:6" s="9" customFormat="1" ht="21" customHeight="1">
      <c r="A8" s="7">
        <v>3</v>
      </c>
      <c r="B8" s="18" t="s">
        <v>52</v>
      </c>
      <c r="C8" s="7" t="s">
        <v>53</v>
      </c>
      <c r="D8" s="166">
        <f>D6/100</f>
        <v>0.36</v>
      </c>
      <c r="E8" s="152"/>
      <c r="F8" s="134"/>
    </row>
    <row r="9" spans="1:7" s="11" customFormat="1" ht="18" customHeight="1">
      <c r="A9" s="7"/>
      <c r="B9" s="18" t="s">
        <v>29</v>
      </c>
      <c r="C9" s="18"/>
      <c r="D9" s="32"/>
      <c r="E9" s="18"/>
      <c r="F9" s="133"/>
      <c r="G9" s="40"/>
    </row>
    <row r="10" spans="1:7" s="11" customFormat="1" ht="18" customHeight="1">
      <c r="A10" s="103"/>
      <c r="B10" s="18" t="s">
        <v>209</v>
      </c>
      <c r="C10" s="18" t="s">
        <v>0</v>
      </c>
      <c r="D10" s="181">
        <v>0</v>
      </c>
      <c r="E10" s="33"/>
      <c r="F10" s="116"/>
      <c r="G10" s="39"/>
    </row>
    <row r="11" spans="1:6" s="11" customFormat="1" ht="18" customHeight="1">
      <c r="A11" s="103"/>
      <c r="B11" s="105" t="s">
        <v>29</v>
      </c>
      <c r="C11" s="18" t="s">
        <v>0</v>
      </c>
      <c r="D11" s="182"/>
      <c r="E11" s="104"/>
      <c r="F11" s="117"/>
    </row>
    <row r="12" spans="1:6" s="11" customFormat="1" ht="18" customHeight="1">
      <c r="A12" s="103"/>
      <c r="B12" s="18" t="s">
        <v>210</v>
      </c>
      <c r="C12" s="18" t="s">
        <v>0</v>
      </c>
      <c r="D12" s="183">
        <v>0</v>
      </c>
      <c r="E12" s="104"/>
      <c r="F12" s="117"/>
    </row>
    <row r="13" spans="1:7" s="11" customFormat="1" ht="18" customHeight="1">
      <c r="A13" s="103"/>
      <c r="B13" s="58" t="s">
        <v>49</v>
      </c>
      <c r="C13" s="18" t="s">
        <v>0</v>
      </c>
      <c r="D13" s="108"/>
      <c r="E13" s="104"/>
      <c r="F13" s="118"/>
      <c r="G13" s="39"/>
    </row>
    <row r="14" spans="1:7" s="11" customFormat="1" ht="18" customHeight="1">
      <c r="A14" s="95"/>
      <c r="B14" s="97"/>
      <c r="C14" s="96"/>
      <c r="D14" s="98"/>
      <c r="E14" s="96"/>
      <c r="F14" s="119"/>
      <c r="G14" s="39"/>
    </row>
    <row r="15" spans="2:6" ht="13.5">
      <c r="B15" s="122"/>
      <c r="C15" s="122"/>
      <c r="D15" s="122"/>
      <c r="E15" s="122"/>
      <c r="F15" s="55"/>
    </row>
    <row r="16" spans="1:6" ht="13.5">
      <c r="A16" s="205" t="s">
        <v>211</v>
      </c>
      <c r="B16" s="205"/>
      <c r="C16" s="205"/>
      <c r="D16" s="205"/>
      <c r="E16" s="205"/>
      <c r="F16" s="55"/>
    </row>
    <row r="17" spans="2:5" ht="16.5">
      <c r="B17" s="121"/>
      <c r="C17" s="120"/>
      <c r="D17" s="120"/>
      <c r="E17" s="120"/>
    </row>
  </sheetData>
  <sheetProtection/>
  <mergeCells count="4">
    <mergeCell ref="A1:F1"/>
    <mergeCell ref="A2:F2"/>
    <mergeCell ref="A3:F3"/>
    <mergeCell ref="A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zoomScalePageLayoutView="0" workbookViewId="0" topLeftCell="A1">
      <selection activeCell="I1" sqref="I1:I16384"/>
    </sheetView>
  </sheetViews>
  <sheetFormatPr defaultColWidth="9.140625" defaultRowHeight="12.75"/>
  <cols>
    <col min="1" max="1" width="4.140625" style="0" customWidth="1"/>
    <col min="2" max="2" width="8.421875" style="0" customWidth="1"/>
    <col min="3" max="3" width="35.28125" style="0" customWidth="1"/>
    <col min="4" max="7" width="14.8515625" style="0" customWidth="1"/>
    <col min="8" max="8" width="15.7109375" style="0" customWidth="1"/>
  </cols>
  <sheetData>
    <row r="1" spans="1:8" s="43" customFormat="1" ht="16.5" customHeight="1">
      <c r="A1" s="210" t="s">
        <v>83</v>
      </c>
      <c r="B1" s="210"/>
      <c r="C1" s="210"/>
      <c r="D1" s="102"/>
      <c r="E1" s="99" t="s">
        <v>84</v>
      </c>
      <c r="F1" s="49"/>
      <c r="G1" s="209"/>
      <c r="H1" s="209"/>
    </row>
    <row r="2" spans="1:8" s="43" customFormat="1" ht="21" customHeight="1">
      <c r="A2" s="213" t="s">
        <v>31</v>
      </c>
      <c r="B2" s="213"/>
      <c r="C2" s="213"/>
      <c r="D2" s="213"/>
      <c r="E2" s="213"/>
      <c r="F2" s="213"/>
      <c r="G2" s="213"/>
      <c r="H2" s="213"/>
    </row>
    <row r="3" spans="1:12" s="43" customFormat="1" ht="20.25" customHeight="1">
      <c r="A3" s="214" t="s">
        <v>231</v>
      </c>
      <c r="B3" s="214"/>
      <c r="C3" s="214"/>
      <c r="D3" s="214"/>
      <c r="E3" s="214"/>
      <c r="F3" s="214"/>
      <c r="G3" s="214"/>
      <c r="H3" s="214"/>
      <c r="I3" s="93"/>
      <c r="J3" s="93"/>
      <c r="K3" s="93"/>
      <c r="L3" s="93"/>
    </row>
    <row r="4" spans="1:8" s="43" customFormat="1" ht="16.5" customHeight="1">
      <c r="A4" s="224" t="s">
        <v>32</v>
      </c>
      <c r="B4" s="224" t="s">
        <v>13</v>
      </c>
      <c r="C4" s="230" t="s">
        <v>33</v>
      </c>
      <c r="D4" s="232" t="s">
        <v>85</v>
      </c>
      <c r="E4" s="233"/>
      <c r="F4" s="233"/>
      <c r="G4" s="234"/>
      <c r="H4" s="235" t="s">
        <v>86</v>
      </c>
    </row>
    <row r="5" spans="1:8" s="43" customFormat="1" ht="34.5" customHeight="1">
      <c r="A5" s="225"/>
      <c r="B5" s="226"/>
      <c r="C5" s="231"/>
      <c r="D5" s="80" t="s">
        <v>34</v>
      </c>
      <c r="E5" s="80" t="s">
        <v>42</v>
      </c>
      <c r="F5" s="82" t="s">
        <v>87</v>
      </c>
      <c r="G5" s="80" t="s">
        <v>44</v>
      </c>
      <c r="H5" s="236"/>
    </row>
    <row r="6" spans="1:8" s="43" customFormat="1" ht="15" customHeight="1">
      <c r="A6" s="29" t="s">
        <v>5</v>
      </c>
      <c r="B6" s="83" t="s">
        <v>35</v>
      </c>
      <c r="C6" s="29" t="s">
        <v>36</v>
      </c>
      <c r="D6" s="84" t="s">
        <v>37</v>
      </c>
      <c r="E6" s="29" t="s">
        <v>38</v>
      </c>
      <c r="F6" s="29" t="s">
        <v>39</v>
      </c>
      <c r="G6" s="29" t="s">
        <v>6</v>
      </c>
      <c r="H6" s="29" t="s">
        <v>40</v>
      </c>
    </row>
    <row r="7" spans="1:8" s="43" customFormat="1" ht="15" customHeight="1">
      <c r="A7" s="42"/>
      <c r="B7" s="19"/>
      <c r="C7" s="10" t="s">
        <v>41</v>
      </c>
      <c r="D7" s="215" t="s">
        <v>88</v>
      </c>
      <c r="E7" s="216"/>
      <c r="F7" s="216"/>
      <c r="G7" s="216"/>
      <c r="H7" s="217"/>
    </row>
    <row r="8" spans="1:9" s="43" customFormat="1" ht="14.25" customHeight="1">
      <c r="A8" s="42"/>
      <c r="B8" s="19"/>
      <c r="C8" s="10" t="s">
        <v>89</v>
      </c>
      <c r="D8" s="218"/>
      <c r="E8" s="219"/>
      <c r="F8" s="219"/>
      <c r="G8" s="219"/>
      <c r="H8" s="220"/>
      <c r="I8" s="44"/>
    </row>
    <row r="9" spans="1:8" s="43" customFormat="1" ht="12.75" customHeight="1">
      <c r="A9" s="10"/>
      <c r="B9" s="85"/>
      <c r="C9" s="6" t="s">
        <v>90</v>
      </c>
      <c r="D9" s="221"/>
      <c r="E9" s="222"/>
      <c r="F9" s="222"/>
      <c r="G9" s="222"/>
      <c r="H9" s="223"/>
    </row>
    <row r="10" spans="1:8" s="43" customFormat="1" ht="15" customHeight="1">
      <c r="A10" s="5"/>
      <c r="B10" s="47"/>
      <c r="C10" s="5" t="s">
        <v>91</v>
      </c>
      <c r="D10" s="211"/>
      <c r="E10" s="211"/>
      <c r="F10" s="211"/>
      <c r="G10" s="211"/>
      <c r="H10" s="211"/>
    </row>
    <row r="11" spans="1:8" s="43" customFormat="1" ht="16.5" customHeight="1" thickBot="1">
      <c r="A11" s="100"/>
      <c r="B11" s="87"/>
      <c r="C11" s="88" t="s">
        <v>92</v>
      </c>
      <c r="D11" s="212"/>
      <c r="E11" s="212"/>
      <c r="F11" s="212"/>
      <c r="G11" s="212"/>
      <c r="H11" s="212"/>
    </row>
    <row r="12" spans="1:8" s="43" customFormat="1" ht="15.75" customHeight="1">
      <c r="A12" s="25">
        <v>1</v>
      </c>
      <c r="B12" s="45" t="s">
        <v>93</v>
      </c>
      <c r="C12" s="6" t="s">
        <v>225</v>
      </c>
      <c r="D12" s="86"/>
      <c r="E12" s="89"/>
      <c r="F12" s="28"/>
      <c r="G12" s="28"/>
      <c r="H12" s="90"/>
    </row>
    <row r="13" spans="1:8" s="43" customFormat="1" ht="15" customHeight="1">
      <c r="A13" s="7"/>
      <c r="B13" s="7"/>
      <c r="C13" s="6" t="s">
        <v>94</v>
      </c>
      <c r="D13" s="76"/>
      <c r="E13" s="76"/>
      <c r="F13" s="76"/>
      <c r="G13" s="76"/>
      <c r="H13" s="76"/>
    </row>
    <row r="14" spans="1:8" s="43" customFormat="1" ht="18" customHeight="1">
      <c r="A14" s="5"/>
      <c r="B14" s="5"/>
      <c r="C14" s="7" t="s">
        <v>184</v>
      </c>
      <c r="D14" s="215" t="s">
        <v>88</v>
      </c>
      <c r="E14" s="216"/>
      <c r="F14" s="216"/>
      <c r="G14" s="216"/>
      <c r="H14" s="217"/>
    </row>
    <row r="15" spans="1:8" s="43" customFormat="1" ht="15.75" customHeight="1">
      <c r="A15" s="80"/>
      <c r="B15" s="81"/>
      <c r="C15" s="6" t="s">
        <v>185</v>
      </c>
      <c r="D15" s="76"/>
      <c r="E15" s="76"/>
      <c r="F15" s="76"/>
      <c r="G15" s="76"/>
      <c r="H15" s="76"/>
    </row>
    <row r="16" spans="1:8" s="43" customFormat="1" ht="15.75" customHeight="1">
      <c r="A16" s="80"/>
      <c r="B16" s="81"/>
      <c r="C16" s="7" t="s">
        <v>186</v>
      </c>
      <c r="D16" s="76"/>
      <c r="E16" s="76"/>
      <c r="F16" s="76"/>
      <c r="G16" s="76"/>
      <c r="H16" s="76"/>
    </row>
    <row r="17" spans="1:8" s="43" customFormat="1" ht="15.75" customHeight="1">
      <c r="A17" s="80"/>
      <c r="B17" s="81"/>
      <c r="C17" s="6" t="s">
        <v>187</v>
      </c>
      <c r="D17" s="76"/>
      <c r="E17" s="76"/>
      <c r="F17" s="76"/>
      <c r="G17" s="76"/>
      <c r="H17" s="76"/>
    </row>
    <row r="18" spans="1:8" s="43" customFormat="1" ht="28.5" customHeight="1">
      <c r="A18" s="80">
        <v>2</v>
      </c>
      <c r="B18" s="198" t="s">
        <v>228</v>
      </c>
      <c r="C18" s="6" t="s">
        <v>227</v>
      </c>
      <c r="D18" s="76"/>
      <c r="E18" s="76"/>
      <c r="F18" s="76"/>
      <c r="G18" s="76"/>
      <c r="H18" s="76"/>
    </row>
    <row r="19" spans="1:8" s="43" customFormat="1" ht="17.25" customHeight="1">
      <c r="A19" s="80"/>
      <c r="B19" s="81"/>
      <c r="C19" s="6" t="s">
        <v>188</v>
      </c>
      <c r="D19" s="139"/>
      <c r="E19" s="139"/>
      <c r="F19" s="139"/>
      <c r="G19" s="139"/>
      <c r="H19" s="76"/>
    </row>
    <row r="20" spans="1:8" s="43" customFormat="1" ht="14.25" customHeight="1">
      <c r="A20" s="80"/>
      <c r="B20" s="81"/>
      <c r="C20" s="6" t="s">
        <v>189</v>
      </c>
      <c r="D20" s="139"/>
      <c r="E20" s="139"/>
      <c r="F20" s="139"/>
      <c r="G20" s="139"/>
      <c r="H20" s="76"/>
    </row>
    <row r="21" spans="1:8" s="41" customFormat="1" ht="16.5" customHeight="1">
      <c r="A21" s="80"/>
      <c r="B21" s="81"/>
      <c r="C21" s="7" t="s">
        <v>226</v>
      </c>
      <c r="D21" s="227" t="s">
        <v>88</v>
      </c>
      <c r="E21" s="228"/>
      <c r="F21" s="228"/>
      <c r="G21" s="228"/>
      <c r="H21" s="229"/>
    </row>
    <row r="22" spans="1:8" s="41" customFormat="1" ht="29.25" customHeight="1">
      <c r="A22" s="201">
        <v>3</v>
      </c>
      <c r="B22" s="103"/>
      <c r="C22" s="18" t="s">
        <v>229</v>
      </c>
      <c r="D22" s="7"/>
      <c r="E22" s="7"/>
      <c r="F22" s="7"/>
      <c r="G22" s="7"/>
      <c r="H22" s="7"/>
    </row>
    <row r="23" spans="1:8" s="41" customFormat="1" ht="14.25" customHeight="1">
      <c r="A23" s="201"/>
      <c r="B23" s="103"/>
      <c r="C23" s="18" t="s">
        <v>230</v>
      </c>
      <c r="D23" s="7"/>
      <c r="E23" s="7"/>
      <c r="F23" s="7"/>
      <c r="G23" s="7"/>
      <c r="H23" s="7"/>
    </row>
    <row r="24" spans="1:8" ht="15" customHeight="1">
      <c r="A24" s="5">
        <v>4</v>
      </c>
      <c r="B24" s="91"/>
      <c r="C24" s="7" t="s">
        <v>95</v>
      </c>
      <c r="D24" s="92"/>
      <c r="E24" s="92"/>
      <c r="F24" s="92"/>
      <c r="G24" s="92"/>
      <c r="H24" s="92"/>
    </row>
    <row r="25" spans="1:8" ht="20.25" customHeight="1">
      <c r="A25" s="81"/>
      <c r="B25" s="81"/>
      <c r="C25" s="7" t="s">
        <v>96</v>
      </c>
      <c r="D25" s="76"/>
      <c r="E25" s="76"/>
      <c r="F25" s="76"/>
      <c r="G25" s="76"/>
      <c r="H25" s="76"/>
    </row>
    <row r="27" spans="1:5" ht="19.5" customHeight="1">
      <c r="A27" s="205" t="s">
        <v>211</v>
      </c>
      <c r="B27" s="205"/>
      <c r="C27" s="205"/>
      <c r="D27" s="205"/>
      <c r="E27" s="205"/>
    </row>
  </sheetData>
  <sheetProtection/>
  <mergeCells count="18">
    <mergeCell ref="D14:H14"/>
    <mergeCell ref="D21:H21"/>
    <mergeCell ref="C4:C5"/>
    <mergeCell ref="D4:G4"/>
    <mergeCell ref="H4:H5"/>
    <mergeCell ref="D10:D11"/>
    <mergeCell ref="E10:E11"/>
    <mergeCell ref="F10:F11"/>
    <mergeCell ref="A27:E27"/>
    <mergeCell ref="G1:H1"/>
    <mergeCell ref="A1:C1"/>
    <mergeCell ref="G10:G11"/>
    <mergeCell ref="H10:H11"/>
    <mergeCell ref="A2:H2"/>
    <mergeCell ref="A3:H3"/>
    <mergeCell ref="D7:H9"/>
    <mergeCell ref="A4:A5"/>
    <mergeCell ref="B4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4.28125" style="0" customWidth="1"/>
    <col min="2" max="2" width="11.57421875" style="0" customWidth="1"/>
    <col min="3" max="3" width="45.00390625" style="0" customWidth="1"/>
    <col min="4" max="4" width="11.8515625" style="0" customWidth="1"/>
    <col min="5" max="8" width="11.7109375" style="0" customWidth="1"/>
    <col min="9" max="9" width="11.140625" style="0" customWidth="1"/>
  </cols>
  <sheetData>
    <row r="1" spans="1:9" ht="15.75">
      <c r="A1" s="237" t="s">
        <v>73</v>
      </c>
      <c r="B1" s="237"/>
      <c r="C1" s="237"/>
      <c r="D1" s="237"/>
      <c r="E1" s="237"/>
      <c r="F1" s="237"/>
      <c r="G1" s="237"/>
      <c r="H1" s="237"/>
      <c r="I1" s="237"/>
    </row>
    <row r="2" spans="1:9" ht="16.5">
      <c r="A2" s="3"/>
      <c r="B2" s="3"/>
      <c r="C2" s="3"/>
      <c r="D2" s="4"/>
      <c r="E2" s="4"/>
      <c r="F2" s="4"/>
      <c r="G2" s="4"/>
      <c r="H2" s="4"/>
      <c r="I2" s="4"/>
    </row>
    <row r="3" spans="1:13" ht="15.75" customHeight="1">
      <c r="A3" s="202" t="s">
        <v>171</v>
      </c>
      <c r="B3" s="202"/>
      <c r="C3" s="202"/>
      <c r="D3" s="202"/>
      <c r="E3" s="202"/>
      <c r="F3" s="202"/>
      <c r="G3" s="202"/>
      <c r="H3" s="202"/>
      <c r="I3" s="202"/>
      <c r="J3" s="93"/>
      <c r="K3" s="93"/>
      <c r="L3" s="93"/>
      <c r="M3" s="93"/>
    </row>
    <row r="4" spans="1:9" ht="16.5">
      <c r="A4" s="66"/>
      <c r="B4" s="66"/>
      <c r="C4" s="66"/>
      <c r="D4" s="66"/>
      <c r="E4" s="66"/>
      <c r="F4" s="66"/>
      <c r="G4" s="66"/>
      <c r="H4" s="66"/>
      <c r="I4" s="67"/>
    </row>
    <row r="5" spans="1:9" ht="13.5">
      <c r="A5" s="238" t="s">
        <v>224</v>
      </c>
      <c r="B5" s="238"/>
      <c r="C5" s="238"/>
      <c r="D5" s="238"/>
      <c r="E5" s="238"/>
      <c r="F5" s="238"/>
      <c r="G5" s="238"/>
      <c r="H5" s="238"/>
      <c r="I5" s="238"/>
    </row>
    <row r="6" spans="1:9" ht="13.5">
      <c r="A6" s="239" t="s">
        <v>223</v>
      </c>
      <c r="B6" s="239"/>
      <c r="C6" s="239"/>
      <c r="D6" s="239"/>
      <c r="E6" s="239"/>
      <c r="F6" s="239"/>
      <c r="G6" s="239"/>
      <c r="H6" s="239"/>
      <c r="I6" s="239"/>
    </row>
    <row r="7" spans="1:9" ht="15.75">
      <c r="A7" s="68"/>
      <c r="B7" s="69"/>
      <c r="C7" s="69"/>
      <c r="D7" s="69"/>
      <c r="E7" s="69"/>
      <c r="F7" s="69"/>
      <c r="G7" s="69"/>
      <c r="H7" s="69"/>
      <c r="I7" s="68"/>
    </row>
    <row r="8" spans="1:9" ht="20.25" customHeight="1">
      <c r="A8" s="240" t="s">
        <v>74</v>
      </c>
      <c r="B8" s="242" t="s">
        <v>75</v>
      </c>
      <c r="C8" s="240" t="s">
        <v>33</v>
      </c>
      <c r="D8" s="244" t="s">
        <v>76</v>
      </c>
      <c r="E8" s="245"/>
      <c r="F8" s="245"/>
      <c r="G8" s="245"/>
      <c r="H8" s="246"/>
      <c r="I8" s="247" t="s">
        <v>77</v>
      </c>
    </row>
    <row r="9" spans="1:9" ht="82.5">
      <c r="A9" s="241"/>
      <c r="B9" s="243"/>
      <c r="C9" s="241"/>
      <c r="D9" s="70" t="s">
        <v>34</v>
      </c>
      <c r="E9" s="70" t="s">
        <v>42</v>
      </c>
      <c r="F9" s="71" t="s">
        <v>43</v>
      </c>
      <c r="G9" s="70" t="s">
        <v>78</v>
      </c>
      <c r="H9" s="70" t="s">
        <v>45</v>
      </c>
      <c r="I9" s="248"/>
    </row>
    <row r="10" spans="1:9" ht="13.5">
      <c r="A10" s="72">
        <v>1</v>
      </c>
      <c r="B10" s="72">
        <v>2</v>
      </c>
      <c r="C10" s="73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74"/>
    </row>
    <row r="11" spans="1:9" ht="19.5" customHeight="1">
      <c r="A11" s="75" t="s">
        <v>5</v>
      </c>
      <c r="B11" s="75" t="s">
        <v>218</v>
      </c>
      <c r="C11" s="73" t="s">
        <v>1</v>
      </c>
      <c r="D11" s="76"/>
      <c r="E11" s="76"/>
      <c r="F11" s="76"/>
      <c r="G11" s="76"/>
      <c r="H11" s="76"/>
      <c r="I11" s="77"/>
    </row>
    <row r="12" spans="1:9" ht="18.75" customHeight="1">
      <c r="A12" s="75" t="s">
        <v>35</v>
      </c>
      <c r="B12" s="75" t="s">
        <v>219</v>
      </c>
      <c r="C12" s="73" t="s">
        <v>80</v>
      </c>
      <c r="D12" s="76"/>
      <c r="E12" s="76"/>
      <c r="F12" s="76"/>
      <c r="G12" s="76"/>
      <c r="H12" s="76"/>
      <c r="I12" s="77"/>
    </row>
    <row r="13" spans="1:9" ht="18.75" customHeight="1">
      <c r="A13" s="75" t="s">
        <v>36</v>
      </c>
      <c r="B13" s="75" t="s">
        <v>220</v>
      </c>
      <c r="C13" s="73" t="s">
        <v>81</v>
      </c>
      <c r="D13" s="76"/>
      <c r="E13" s="76"/>
      <c r="F13" s="76"/>
      <c r="G13" s="76"/>
      <c r="H13" s="76"/>
      <c r="I13" s="77"/>
    </row>
    <row r="14" spans="1:9" ht="18.75" customHeight="1">
      <c r="A14" s="75" t="s">
        <v>37</v>
      </c>
      <c r="B14" s="75" t="s">
        <v>221</v>
      </c>
      <c r="C14" s="73" t="s">
        <v>82</v>
      </c>
      <c r="D14" s="79"/>
      <c r="E14" s="76"/>
      <c r="F14" s="76"/>
      <c r="G14" s="76"/>
      <c r="H14" s="76"/>
      <c r="I14" s="77"/>
    </row>
    <row r="15" spans="1:10" ht="20.25" customHeight="1">
      <c r="A15" s="75" t="s">
        <v>36</v>
      </c>
      <c r="B15" s="75" t="s">
        <v>222</v>
      </c>
      <c r="C15" s="73" t="s">
        <v>79</v>
      </c>
      <c r="D15" s="76"/>
      <c r="E15" s="76"/>
      <c r="F15" s="76"/>
      <c r="G15" s="76"/>
      <c r="H15" s="76"/>
      <c r="I15" s="77"/>
      <c r="J15">
        <f>10.343/49.243</f>
        <v>0.21004000568608736</v>
      </c>
    </row>
    <row r="16" spans="1:10" ht="13.5">
      <c r="A16" s="75"/>
      <c r="B16" s="75"/>
      <c r="C16" s="73" t="s">
        <v>4</v>
      </c>
      <c r="D16" s="76"/>
      <c r="E16" s="76"/>
      <c r="F16" s="76"/>
      <c r="G16" s="76"/>
      <c r="H16" s="76"/>
      <c r="I16" s="76"/>
      <c r="J16" s="94">
        <f>E16+D16</f>
        <v>0</v>
      </c>
    </row>
    <row r="17" spans="1:9" ht="13.5">
      <c r="A17" s="48"/>
      <c r="B17" s="48"/>
      <c r="C17" s="1"/>
      <c r="D17" s="78"/>
      <c r="E17" s="78"/>
      <c r="F17" s="78"/>
      <c r="G17" s="78"/>
      <c r="H17" s="78"/>
      <c r="I17" s="78"/>
    </row>
    <row r="19" spans="1:5" ht="13.5">
      <c r="A19" s="205" t="s">
        <v>211</v>
      </c>
      <c r="B19" s="205"/>
      <c r="C19" s="205"/>
      <c r="D19" s="205"/>
      <c r="E19" s="205"/>
    </row>
  </sheetData>
  <sheetProtection/>
  <mergeCells count="10">
    <mergeCell ref="A19:E19"/>
    <mergeCell ref="A1:I1"/>
    <mergeCell ref="A5:I5"/>
    <mergeCell ref="A6:I6"/>
    <mergeCell ref="A8:A9"/>
    <mergeCell ref="B8:B9"/>
    <mergeCell ref="C8:C9"/>
    <mergeCell ref="D8:H8"/>
    <mergeCell ref="I8:I9"/>
    <mergeCell ref="A3:I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1"/>
  <sheetViews>
    <sheetView view="pageBreakPreview" zoomScale="90" zoomScaleNormal="85" zoomScaleSheetLayoutView="90" zoomScalePageLayoutView="0" workbookViewId="0" topLeftCell="A61">
      <selection activeCell="E56" sqref="E56"/>
    </sheetView>
  </sheetViews>
  <sheetFormatPr defaultColWidth="9.140625" defaultRowHeight="12.75"/>
  <cols>
    <col min="1" max="1" width="4.00390625" style="0" customWidth="1"/>
    <col min="2" max="2" width="43.57421875" style="0" customWidth="1"/>
    <col min="5" max="5" width="9.7109375" style="0" customWidth="1"/>
    <col min="6" max="6" width="10.140625" style="55" customWidth="1"/>
  </cols>
  <sheetData>
    <row r="1" spans="1:6" ht="16.5">
      <c r="A1" s="252" t="s">
        <v>173</v>
      </c>
      <c r="B1" s="252"/>
      <c r="C1" s="252"/>
      <c r="D1" s="252"/>
      <c r="E1" s="252"/>
      <c r="F1" s="252"/>
    </row>
    <row r="2" spans="1:6" ht="16.5">
      <c r="A2" s="253" t="s">
        <v>207</v>
      </c>
      <c r="B2" s="253"/>
      <c r="C2" s="253"/>
      <c r="D2" s="253"/>
      <c r="E2" s="253"/>
      <c r="F2" s="253"/>
    </row>
    <row r="3" spans="1:6" ht="15.75">
      <c r="A3" s="203" t="s">
        <v>107</v>
      </c>
      <c r="B3" s="203"/>
      <c r="C3" s="203"/>
      <c r="D3" s="203"/>
      <c r="E3" s="203"/>
      <c r="F3" s="203"/>
    </row>
    <row r="4" spans="1:6" ht="79.5" customHeight="1">
      <c r="A4" s="143" t="s">
        <v>2</v>
      </c>
      <c r="B4" s="5" t="s">
        <v>14</v>
      </c>
      <c r="C4" s="144" t="s">
        <v>12</v>
      </c>
      <c r="D4" s="172" t="s">
        <v>3</v>
      </c>
      <c r="E4" s="14" t="s">
        <v>206</v>
      </c>
      <c r="F4" s="171" t="s">
        <v>205</v>
      </c>
    </row>
    <row r="5" spans="1:6" s="60" customFormat="1" ht="12.75">
      <c r="A5" s="8" t="s">
        <v>5</v>
      </c>
      <c r="B5" s="8">
        <v>2</v>
      </c>
      <c r="C5" s="8">
        <v>3</v>
      </c>
      <c r="D5" s="8">
        <v>4</v>
      </c>
      <c r="E5" s="132">
        <v>5</v>
      </c>
      <c r="F5" s="8">
        <v>6</v>
      </c>
    </row>
    <row r="6" spans="1:6" ht="16.5" customHeight="1">
      <c r="A6" s="249" t="s">
        <v>15</v>
      </c>
      <c r="B6" s="250"/>
      <c r="C6" s="250"/>
      <c r="D6" s="250"/>
      <c r="E6" s="250"/>
      <c r="F6" s="251"/>
    </row>
    <row r="7" spans="1:6" ht="22.5" customHeight="1">
      <c r="A7" s="50">
        <v>1</v>
      </c>
      <c r="B7" s="20" t="s">
        <v>111</v>
      </c>
      <c r="C7" s="15" t="s">
        <v>16</v>
      </c>
      <c r="D7" s="109">
        <f>36.2/100</f>
        <v>0.36200000000000004</v>
      </c>
      <c r="E7" s="15"/>
      <c r="F7" s="111"/>
    </row>
    <row r="8" spans="1:6" ht="32.25" customHeight="1">
      <c r="A8" s="47">
        <v>2</v>
      </c>
      <c r="B8" s="20" t="s">
        <v>135</v>
      </c>
      <c r="C8" s="15" t="s">
        <v>16</v>
      </c>
      <c r="D8" s="61">
        <v>0.6</v>
      </c>
      <c r="E8" s="15"/>
      <c r="F8" s="111"/>
    </row>
    <row r="9" spans="1:6" ht="21" customHeight="1">
      <c r="A9" s="5">
        <v>3</v>
      </c>
      <c r="B9" s="21" t="s">
        <v>121</v>
      </c>
      <c r="C9" s="15" t="s">
        <v>16</v>
      </c>
      <c r="D9" s="109">
        <v>0.29</v>
      </c>
      <c r="E9" s="15"/>
      <c r="F9" s="111"/>
    </row>
    <row r="10" spans="1:6" ht="30.75" customHeight="1">
      <c r="A10" s="5">
        <v>4</v>
      </c>
      <c r="B10" s="20" t="s">
        <v>132</v>
      </c>
      <c r="C10" s="15" t="s">
        <v>16</v>
      </c>
      <c r="D10" s="141">
        <v>0.6</v>
      </c>
      <c r="E10" s="15"/>
      <c r="F10" s="111"/>
    </row>
    <row r="11" spans="1:6" ht="30.75" customHeight="1">
      <c r="A11" s="5">
        <v>5</v>
      </c>
      <c r="B11" s="124" t="s">
        <v>102</v>
      </c>
      <c r="C11" s="22" t="s">
        <v>16</v>
      </c>
      <c r="D11" s="123">
        <v>0.6</v>
      </c>
      <c r="E11" s="15"/>
      <c r="F11" s="111"/>
    </row>
    <row r="12" spans="1:6" ht="32.25" customHeight="1">
      <c r="A12" s="5"/>
      <c r="B12" s="126" t="s">
        <v>134</v>
      </c>
      <c r="C12" s="125" t="s">
        <v>133</v>
      </c>
      <c r="D12" s="128">
        <v>5.1</v>
      </c>
      <c r="E12" s="127"/>
      <c r="F12" s="111"/>
    </row>
    <row r="13" spans="1:6" ht="30" customHeight="1">
      <c r="A13" s="51">
        <v>6</v>
      </c>
      <c r="B13" s="129" t="s">
        <v>136</v>
      </c>
      <c r="C13" s="18" t="s">
        <v>16</v>
      </c>
      <c r="D13" s="141">
        <v>0.06</v>
      </c>
      <c r="E13" s="18"/>
      <c r="F13" s="115"/>
    </row>
    <row r="14" spans="1:6" ht="21.75" customHeight="1">
      <c r="A14" s="7">
        <v>7</v>
      </c>
      <c r="B14" s="147" t="s">
        <v>46</v>
      </c>
      <c r="C14" s="148" t="s">
        <v>17</v>
      </c>
      <c r="D14" s="63">
        <v>5</v>
      </c>
      <c r="E14" s="18"/>
      <c r="F14" s="115"/>
    </row>
    <row r="15" spans="1:6" ht="24" customHeight="1">
      <c r="A15" s="7">
        <v>8</v>
      </c>
      <c r="B15" s="35" t="s">
        <v>137</v>
      </c>
      <c r="C15" s="7" t="s">
        <v>8</v>
      </c>
      <c r="D15" s="107">
        <v>9</v>
      </c>
      <c r="E15" s="18"/>
      <c r="F15" s="115"/>
    </row>
    <row r="16" spans="1:7" ht="18" customHeight="1">
      <c r="A16" s="25"/>
      <c r="B16" s="36" t="s">
        <v>19</v>
      </c>
      <c r="C16" s="25"/>
      <c r="D16" s="62"/>
      <c r="E16" s="27"/>
      <c r="F16" s="112"/>
      <c r="G16" s="60"/>
    </row>
    <row r="17" spans="1:6" ht="20.25" customHeight="1">
      <c r="A17" s="249" t="s">
        <v>18</v>
      </c>
      <c r="B17" s="250"/>
      <c r="C17" s="250"/>
      <c r="D17" s="250"/>
      <c r="E17" s="250"/>
      <c r="F17" s="251"/>
    </row>
    <row r="18" spans="1:6" ht="16.5" customHeight="1">
      <c r="A18" s="7"/>
      <c r="B18" s="30" t="s">
        <v>140</v>
      </c>
      <c r="C18" s="7"/>
      <c r="D18" s="63"/>
      <c r="E18" s="18"/>
      <c r="F18" s="113"/>
    </row>
    <row r="19" spans="1:15" ht="36" customHeight="1">
      <c r="A19" s="150" t="s">
        <v>5</v>
      </c>
      <c r="B19" s="149" t="s">
        <v>139</v>
      </c>
      <c r="C19" s="150" t="s">
        <v>138</v>
      </c>
      <c r="D19" s="151">
        <f>0.144</f>
        <v>0.144</v>
      </c>
      <c r="E19" s="173"/>
      <c r="F19" s="115"/>
      <c r="L19" s="38"/>
      <c r="N19">
        <f>12/0.2</f>
        <v>60</v>
      </c>
      <c r="O19">
        <f>12/0.2+1</f>
        <v>61</v>
      </c>
    </row>
    <row r="20" spans="1:12" ht="31.5" customHeight="1">
      <c r="A20" s="161" t="s">
        <v>35</v>
      </c>
      <c r="B20" s="149" t="s">
        <v>141</v>
      </c>
      <c r="C20" s="150" t="s">
        <v>138</v>
      </c>
      <c r="D20" s="174">
        <f>25*0.2*0.2/100</f>
        <v>0.01</v>
      </c>
      <c r="E20" s="173"/>
      <c r="F20" s="115"/>
      <c r="L20" s="17"/>
    </row>
    <row r="21" spans="1:12" ht="18.75" customHeight="1">
      <c r="A21" s="129"/>
      <c r="B21" s="200" t="s">
        <v>20</v>
      </c>
      <c r="C21" s="129"/>
      <c r="D21" s="63"/>
      <c r="E21" s="129"/>
      <c r="F21" s="113"/>
      <c r="G21" s="55"/>
      <c r="L21" s="24"/>
    </row>
    <row r="22" spans="1:12" ht="21.75" customHeight="1">
      <c r="A22" s="7"/>
      <c r="B22" s="30" t="s">
        <v>142</v>
      </c>
      <c r="C22" s="7"/>
      <c r="D22" s="63"/>
      <c r="E22" s="18"/>
      <c r="F22" s="114"/>
      <c r="L22" s="16">
        <v>3.2</v>
      </c>
    </row>
    <row r="23" spans="1:12" ht="43.5" customHeight="1">
      <c r="A23" s="7">
        <v>1</v>
      </c>
      <c r="B23" s="152" t="s">
        <v>143</v>
      </c>
      <c r="C23" s="18" t="s">
        <v>24</v>
      </c>
      <c r="D23" s="107">
        <v>0.24225</v>
      </c>
      <c r="E23" s="18"/>
      <c r="F23" s="115"/>
      <c r="L23" s="26">
        <v>3.06</v>
      </c>
    </row>
    <row r="24" spans="1:12" ht="31.5" customHeight="1">
      <c r="A24" s="7">
        <v>2</v>
      </c>
      <c r="B24" s="152" t="s">
        <v>195</v>
      </c>
      <c r="C24" s="18" t="s">
        <v>24</v>
      </c>
      <c r="D24" s="107">
        <v>0.186</v>
      </c>
      <c r="E24" s="18"/>
      <c r="F24" s="115"/>
      <c r="L24" s="17">
        <v>3.2</v>
      </c>
    </row>
    <row r="25" spans="1:7" ht="20.25" customHeight="1">
      <c r="A25" s="129"/>
      <c r="B25" s="200" t="s">
        <v>21</v>
      </c>
      <c r="C25" s="129"/>
      <c r="D25" s="63"/>
      <c r="E25" s="129"/>
      <c r="F25" s="113"/>
      <c r="G25" s="55"/>
    </row>
    <row r="26" spans="1:6" ht="21" customHeight="1">
      <c r="A26" s="7"/>
      <c r="B26" s="110" t="s">
        <v>145</v>
      </c>
      <c r="C26" s="7"/>
      <c r="D26" s="63"/>
      <c r="E26" s="18"/>
      <c r="F26" s="113"/>
    </row>
    <row r="27" spans="1:6" ht="57" customHeight="1">
      <c r="A27" s="7">
        <v>1</v>
      </c>
      <c r="B27" s="7" t="s">
        <v>144</v>
      </c>
      <c r="C27" s="148" t="s">
        <v>10</v>
      </c>
      <c r="D27" s="153">
        <v>22</v>
      </c>
      <c r="E27" s="18"/>
      <c r="F27" s="115"/>
    </row>
    <row r="28" spans="1:6" ht="31.5" customHeight="1">
      <c r="A28" s="7">
        <v>2</v>
      </c>
      <c r="B28" s="7" t="s">
        <v>130</v>
      </c>
      <c r="C28" s="148" t="s">
        <v>16</v>
      </c>
      <c r="D28" s="153">
        <v>0.0081</v>
      </c>
      <c r="E28" s="18"/>
      <c r="F28" s="115"/>
    </row>
    <row r="29" spans="1:6" ht="58.5" customHeight="1">
      <c r="A29" s="7">
        <v>3</v>
      </c>
      <c r="B29" s="7" t="s">
        <v>201</v>
      </c>
      <c r="C29" s="148" t="s">
        <v>16</v>
      </c>
      <c r="D29" s="154">
        <v>0.0968</v>
      </c>
      <c r="E29" s="18"/>
      <c r="F29" s="115"/>
    </row>
    <row r="30" spans="1:10" ht="45" customHeight="1">
      <c r="A30" s="7">
        <v>4</v>
      </c>
      <c r="B30" s="7" t="s">
        <v>202</v>
      </c>
      <c r="C30" s="148" t="s">
        <v>16</v>
      </c>
      <c r="D30" s="154">
        <v>0.14</v>
      </c>
      <c r="E30" s="18"/>
      <c r="F30" s="115"/>
      <c r="J30">
        <f>14/0.9/2.2</f>
        <v>7.07070707070707</v>
      </c>
    </row>
    <row r="31" spans="1:6" ht="28.5" customHeight="1">
      <c r="A31" s="7">
        <v>5</v>
      </c>
      <c r="B31" s="7" t="s">
        <v>203</v>
      </c>
      <c r="C31" s="148" t="s">
        <v>16</v>
      </c>
      <c r="D31" s="154">
        <v>0.052</v>
      </c>
      <c r="E31" s="18"/>
      <c r="F31" s="115"/>
    </row>
    <row r="32" spans="1:7" ht="18" customHeight="1">
      <c r="A32" s="7"/>
      <c r="B32" s="37" t="s">
        <v>22</v>
      </c>
      <c r="C32" s="7"/>
      <c r="D32" s="63"/>
      <c r="E32" s="18"/>
      <c r="F32" s="113"/>
      <c r="G32" s="55"/>
    </row>
    <row r="33" spans="1:6" ht="20.25" customHeight="1">
      <c r="A33" s="7"/>
      <c r="B33" s="46" t="s">
        <v>165</v>
      </c>
      <c r="C33" s="7"/>
      <c r="D33" s="64"/>
      <c r="E33" s="18"/>
      <c r="F33" s="115"/>
    </row>
    <row r="34" spans="1:6" ht="22.5" customHeight="1">
      <c r="A34" s="148">
        <v>1</v>
      </c>
      <c r="B34" s="35" t="s">
        <v>124</v>
      </c>
      <c r="C34" s="148" t="s">
        <v>23</v>
      </c>
      <c r="D34" s="138">
        <f>D35</f>
        <v>93.95</v>
      </c>
      <c r="E34" s="155"/>
      <c r="F34" s="115"/>
    </row>
    <row r="35" spans="1:6" ht="45" customHeight="1">
      <c r="A35" s="7">
        <v>2</v>
      </c>
      <c r="B35" s="7" t="s">
        <v>146</v>
      </c>
      <c r="C35" s="7" t="s">
        <v>23</v>
      </c>
      <c r="D35" s="63">
        <f>61.71+12.24+7+13</f>
        <v>93.95</v>
      </c>
      <c r="E35" s="7"/>
      <c r="F35" s="115"/>
    </row>
    <row r="36" spans="1:6" ht="45" customHeight="1">
      <c r="A36" s="7">
        <v>3</v>
      </c>
      <c r="B36" s="7" t="s">
        <v>108</v>
      </c>
      <c r="C36" s="7" t="s">
        <v>47</v>
      </c>
      <c r="D36" s="64">
        <f>0.8085+10</f>
        <v>10.8085</v>
      </c>
      <c r="E36" s="7"/>
      <c r="F36" s="115"/>
    </row>
    <row r="37" spans="1:6" ht="42" customHeight="1">
      <c r="A37" s="7">
        <v>4</v>
      </c>
      <c r="B37" s="7" t="s">
        <v>148</v>
      </c>
      <c r="C37" s="148" t="s">
        <v>16</v>
      </c>
      <c r="D37" s="107">
        <f>2.145-0.13</f>
        <v>2.015</v>
      </c>
      <c r="E37" s="18"/>
      <c r="F37" s="115"/>
    </row>
    <row r="38" spans="1:7" ht="28.5" customHeight="1">
      <c r="A38" s="7">
        <v>5</v>
      </c>
      <c r="B38" s="7" t="s">
        <v>147</v>
      </c>
      <c r="C38" s="148" t="s">
        <v>16</v>
      </c>
      <c r="D38" s="32">
        <v>0.145</v>
      </c>
      <c r="E38" s="18"/>
      <c r="F38" s="157"/>
      <c r="G38" s="130"/>
    </row>
    <row r="39" spans="1:7" ht="18" customHeight="1">
      <c r="A39" s="7"/>
      <c r="B39" s="37" t="s">
        <v>112</v>
      </c>
      <c r="C39" s="7"/>
      <c r="D39" s="63"/>
      <c r="E39" s="18"/>
      <c r="F39" s="113"/>
      <c r="G39" s="131"/>
    </row>
    <row r="40" spans="1:6" ht="21" customHeight="1">
      <c r="A40" s="7"/>
      <c r="B40" s="110" t="s">
        <v>166</v>
      </c>
      <c r="C40" s="7"/>
      <c r="D40" s="63"/>
      <c r="E40" s="18"/>
      <c r="F40" s="114"/>
    </row>
    <row r="41" spans="1:6" ht="36.75" customHeight="1">
      <c r="A41" s="161" t="s">
        <v>5</v>
      </c>
      <c r="B41" s="158" t="s">
        <v>149</v>
      </c>
      <c r="C41" s="175" t="s">
        <v>150</v>
      </c>
      <c r="D41" s="176">
        <v>0.727</v>
      </c>
      <c r="E41" s="177"/>
      <c r="F41" s="115"/>
    </row>
    <row r="42" spans="1:6" ht="31.5" customHeight="1">
      <c r="A42" s="161" t="s">
        <v>35</v>
      </c>
      <c r="B42" s="158" t="s">
        <v>151</v>
      </c>
      <c r="C42" s="175" t="s">
        <v>150</v>
      </c>
      <c r="D42" s="178">
        <v>0.4</v>
      </c>
      <c r="E42" s="177"/>
      <c r="F42" s="115"/>
    </row>
    <row r="43" spans="1:6" ht="57.75" customHeight="1">
      <c r="A43" s="7">
        <v>3</v>
      </c>
      <c r="B43" s="152" t="s">
        <v>103</v>
      </c>
      <c r="C43" s="18" t="s">
        <v>24</v>
      </c>
      <c r="D43" s="107">
        <f>5.91*0.1+46.75/100</f>
        <v>1.0585</v>
      </c>
      <c r="E43" s="18"/>
      <c r="F43" s="115"/>
    </row>
    <row r="44" spans="1:6" ht="22.5" customHeight="1">
      <c r="A44" s="7">
        <v>4</v>
      </c>
      <c r="B44" s="52" t="s">
        <v>153</v>
      </c>
      <c r="C44" s="18" t="s">
        <v>9</v>
      </c>
      <c r="D44" s="107">
        <v>157.1</v>
      </c>
      <c r="E44" s="18"/>
      <c r="F44" s="115"/>
    </row>
    <row r="45" spans="1:6" ht="30" customHeight="1">
      <c r="A45" s="7">
        <v>5</v>
      </c>
      <c r="B45" s="52" t="s">
        <v>152</v>
      </c>
      <c r="C45" s="18" t="s">
        <v>9</v>
      </c>
      <c r="D45" s="137">
        <v>591</v>
      </c>
      <c r="E45" s="18"/>
      <c r="F45" s="115"/>
    </row>
    <row r="46" spans="1:6" ht="33" customHeight="1">
      <c r="A46" s="7">
        <v>6</v>
      </c>
      <c r="B46" s="152" t="s">
        <v>109</v>
      </c>
      <c r="C46" s="18" t="s">
        <v>24</v>
      </c>
      <c r="D46" s="107">
        <f>2.08*0.3</f>
        <v>0.624</v>
      </c>
      <c r="E46" s="18"/>
      <c r="F46" s="115"/>
    </row>
    <row r="47" spans="1:6" ht="39.75" customHeight="1">
      <c r="A47" s="7">
        <v>7</v>
      </c>
      <c r="B47" s="52" t="s">
        <v>113</v>
      </c>
      <c r="C47" s="18" t="s">
        <v>9</v>
      </c>
      <c r="D47" s="107">
        <f>D46</f>
        <v>0.624</v>
      </c>
      <c r="E47" s="18"/>
      <c r="F47" s="115"/>
    </row>
    <row r="48" spans="1:7" ht="18.75" customHeight="1">
      <c r="A48" s="7"/>
      <c r="B48" s="37" t="s">
        <v>131</v>
      </c>
      <c r="C48" s="7"/>
      <c r="D48" s="63"/>
      <c r="E48" s="18"/>
      <c r="F48" s="113"/>
      <c r="G48" s="55"/>
    </row>
    <row r="49" spans="1:6" ht="21" customHeight="1">
      <c r="A49" s="7"/>
      <c r="B49" s="46" t="s">
        <v>167</v>
      </c>
      <c r="C49" s="7"/>
      <c r="D49" s="63"/>
      <c r="E49" s="32"/>
      <c r="F49" s="114"/>
    </row>
    <row r="50" spans="1:6" ht="31.5" customHeight="1">
      <c r="A50" s="7">
        <v>1</v>
      </c>
      <c r="B50" s="152" t="s">
        <v>129</v>
      </c>
      <c r="C50" s="18" t="s">
        <v>24</v>
      </c>
      <c r="D50" s="137">
        <f>D51*0.1</f>
        <v>0.2712</v>
      </c>
      <c r="E50" s="18"/>
      <c r="F50" s="115"/>
    </row>
    <row r="51" spans="1:6" ht="27.75" customHeight="1">
      <c r="A51" s="7">
        <v>2</v>
      </c>
      <c r="B51" s="159" t="s">
        <v>125</v>
      </c>
      <c r="C51" s="160" t="s">
        <v>128</v>
      </c>
      <c r="D51" s="137">
        <f>(16.9*2+11.4)*6/100</f>
        <v>2.7119999999999997</v>
      </c>
      <c r="E51" s="18"/>
      <c r="F51" s="115"/>
    </row>
    <row r="52" spans="1:6" ht="32.25" customHeight="1">
      <c r="A52" s="7">
        <v>3</v>
      </c>
      <c r="B52" s="160" t="s">
        <v>126</v>
      </c>
      <c r="C52" s="160" t="s">
        <v>127</v>
      </c>
      <c r="D52" s="137">
        <v>1.2</v>
      </c>
      <c r="E52" s="18"/>
      <c r="F52" s="115"/>
    </row>
    <row r="53" spans="1:7" ht="18.75" customHeight="1">
      <c r="A53" s="7"/>
      <c r="B53" s="37" t="s">
        <v>26</v>
      </c>
      <c r="C53" s="7"/>
      <c r="D53" s="63"/>
      <c r="E53" s="18"/>
      <c r="F53" s="113"/>
      <c r="G53" s="55"/>
    </row>
    <row r="54" spans="1:6" ht="21" customHeight="1">
      <c r="A54" s="7"/>
      <c r="B54" s="30" t="s">
        <v>168</v>
      </c>
      <c r="C54" s="7"/>
      <c r="D54" s="63"/>
      <c r="E54" s="18"/>
      <c r="F54" s="114"/>
    </row>
    <row r="55" spans="1:6" ht="22.5" customHeight="1">
      <c r="A55" s="161" t="s">
        <v>5</v>
      </c>
      <c r="B55" s="158" t="s">
        <v>155</v>
      </c>
      <c r="C55" s="161" t="s">
        <v>25</v>
      </c>
      <c r="D55" s="162">
        <v>0.12</v>
      </c>
      <c r="E55" s="18"/>
      <c r="F55" s="114"/>
    </row>
    <row r="56" spans="1:6" ht="18" customHeight="1">
      <c r="A56" s="7">
        <v>2</v>
      </c>
      <c r="B56" s="18" t="s">
        <v>154</v>
      </c>
      <c r="C56" s="18" t="s">
        <v>9</v>
      </c>
      <c r="D56" s="107">
        <v>13.65</v>
      </c>
      <c r="E56" s="18"/>
      <c r="F56" s="115"/>
    </row>
    <row r="57" spans="1:6" ht="48" customHeight="1">
      <c r="A57" s="7">
        <v>3</v>
      </c>
      <c r="B57" s="18" t="s">
        <v>156</v>
      </c>
      <c r="C57" s="18" t="s">
        <v>16</v>
      </c>
      <c r="D57" s="141">
        <f>D58</f>
        <v>0.05</v>
      </c>
      <c r="E57" s="18"/>
      <c r="F57" s="115"/>
    </row>
    <row r="58" spans="1:6" ht="40.5">
      <c r="A58" s="148">
        <v>4</v>
      </c>
      <c r="B58" s="35" t="s">
        <v>204</v>
      </c>
      <c r="C58" s="148" t="s">
        <v>24</v>
      </c>
      <c r="D58" s="153">
        <v>0.05</v>
      </c>
      <c r="E58" s="155"/>
      <c r="F58" s="115"/>
    </row>
    <row r="59" spans="1:6" ht="34.5" customHeight="1">
      <c r="A59" s="150" t="s">
        <v>38</v>
      </c>
      <c r="B59" s="158" t="s">
        <v>208</v>
      </c>
      <c r="C59" s="161" t="s">
        <v>25</v>
      </c>
      <c r="D59" s="162">
        <f>18*2.83/1000+22*6.28/1000+0.012</f>
        <v>0.2011</v>
      </c>
      <c r="E59" s="156"/>
      <c r="F59" s="115"/>
    </row>
    <row r="60" spans="1:6" ht="45.75" customHeight="1">
      <c r="A60" s="150" t="s">
        <v>39</v>
      </c>
      <c r="B60" s="158" t="s">
        <v>163</v>
      </c>
      <c r="C60" s="161" t="s">
        <v>159</v>
      </c>
      <c r="D60" s="163">
        <v>0.06</v>
      </c>
      <c r="E60" s="173"/>
      <c r="F60" s="115"/>
    </row>
    <row r="61" spans="1:9" ht="32.25" customHeight="1">
      <c r="A61" s="161" t="s">
        <v>6</v>
      </c>
      <c r="B61" s="158" t="s">
        <v>164</v>
      </c>
      <c r="C61" s="161" t="s">
        <v>159</v>
      </c>
      <c r="D61" s="164">
        <f>1.5*0.3/100</f>
        <v>0.0045</v>
      </c>
      <c r="E61" s="179"/>
      <c r="F61" s="115"/>
      <c r="G61" s="12"/>
      <c r="H61" s="12"/>
      <c r="I61" s="12"/>
    </row>
    <row r="62" spans="1:9" ht="34.5" customHeight="1">
      <c r="A62" s="161" t="s">
        <v>40</v>
      </c>
      <c r="B62" s="158" t="s">
        <v>158</v>
      </c>
      <c r="C62" s="161" t="s">
        <v>133</v>
      </c>
      <c r="D62" s="163">
        <v>0.35</v>
      </c>
      <c r="E62" s="156"/>
      <c r="F62" s="165"/>
      <c r="G62" s="12"/>
      <c r="H62" s="12"/>
      <c r="I62" s="12"/>
    </row>
    <row r="63" spans="1:9" ht="32.25" customHeight="1">
      <c r="A63" s="161" t="s">
        <v>160</v>
      </c>
      <c r="B63" s="158" t="s">
        <v>193</v>
      </c>
      <c r="C63" s="161" t="s">
        <v>138</v>
      </c>
      <c r="D63" s="164">
        <v>0.0295</v>
      </c>
      <c r="E63" s="179"/>
      <c r="F63" s="115"/>
      <c r="G63" s="12"/>
      <c r="H63" s="12"/>
      <c r="I63" s="12"/>
    </row>
    <row r="64" spans="1:9" ht="21.75" customHeight="1">
      <c r="A64" s="161" t="s">
        <v>169</v>
      </c>
      <c r="B64" s="161" t="s">
        <v>157</v>
      </c>
      <c r="C64" s="161" t="s">
        <v>133</v>
      </c>
      <c r="D64" s="164">
        <v>0.065</v>
      </c>
      <c r="E64" s="180"/>
      <c r="F64" s="115"/>
      <c r="G64" s="12"/>
      <c r="H64" s="12"/>
      <c r="I64" s="12"/>
    </row>
    <row r="65" spans="1:9" ht="29.25" customHeight="1">
      <c r="A65" s="148">
        <v>11</v>
      </c>
      <c r="B65" s="35" t="s">
        <v>161</v>
      </c>
      <c r="C65" s="148" t="s">
        <v>23</v>
      </c>
      <c r="D65" s="138">
        <v>7.3</v>
      </c>
      <c r="E65" s="155"/>
      <c r="F65" s="115"/>
      <c r="G65" s="12"/>
      <c r="H65" s="12"/>
      <c r="I65" s="12"/>
    </row>
    <row r="66" spans="1:9" ht="30.75" customHeight="1">
      <c r="A66" s="7">
        <v>12</v>
      </c>
      <c r="B66" s="7" t="s">
        <v>162</v>
      </c>
      <c r="C66" s="7" t="s">
        <v>23</v>
      </c>
      <c r="D66" s="63">
        <f>D65</f>
        <v>7.3</v>
      </c>
      <c r="E66" s="7"/>
      <c r="F66" s="115"/>
      <c r="G66" s="12"/>
      <c r="H66" s="12"/>
      <c r="I66" s="12"/>
    </row>
    <row r="67" spans="1:9" ht="19.5" customHeight="1">
      <c r="A67" s="7">
        <v>13</v>
      </c>
      <c r="B67" s="147" t="s">
        <v>46</v>
      </c>
      <c r="C67" s="148" t="s">
        <v>17</v>
      </c>
      <c r="D67" s="63">
        <v>7</v>
      </c>
      <c r="E67" s="18"/>
      <c r="F67" s="115"/>
      <c r="G67" s="12"/>
      <c r="H67" s="12"/>
      <c r="I67" s="12"/>
    </row>
    <row r="68" spans="1:9" ht="19.5" customHeight="1">
      <c r="A68" s="7">
        <v>14</v>
      </c>
      <c r="B68" s="35" t="s">
        <v>110</v>
      </c>
      <c r="C68" s="7" t="s">
        <v>8</v>
      </c>
      <c r="D68" s="107">
        <f>7*1.3</f>
        <v>9.1</v>
      </c>
      <c r="E68" s="18"/>
      <c r="F68" s="115"/>
      <c r="G68" s="12"/>
      <c r="H68" s="12"/>
      <c r="I68" s="12"/>
    </row>
    <row r="69" spans="1:7" ht="19.5" customHeight="1">
      <c r="A69" s="7"/>
      <c r="B69" s="37" t="s">
        <v>27</v>
      </c>
      <c r="C69" s="7"/>
      <c r="D69" s="63"/>
      <c r="E69" s="18"/>
      <c r="F69" s="113"/>
      <c r="G69" s="55"/>
    </row>
    <row r="70" spans="1:7" ht="19.5" customHeight="1">
      <c r="A70" s="7"/>
      <c r="B70" s="58" t="s">
        <v>48</v>
      </c>
      <c r="C70" s="18"/>
      <c r="D70" s="106"/>
      <c r="E70" s="18"/>
      <c r="F70" s="33"/>
      <c r="G70" s="55"/>
    </row>
    <row r="71" spans="1:7" ht="19.5" customHeight="1">
      <c r="A71" s="7"/>
      <c r="B71" s="58" t="s">
        <v>28</v>
      </c>
      <c r="C71" s="18" t="s">
        <v>0</v>
      </c>
      <c r="D71" s="107"/>
      <c r="E71" s="18"/>
      <c r="F71" s="33"/>
      <c r="G71" s="55"/>
    </row>
    <row r="72" spans="1:7" ht="18.75" customHeight="1">
      <c r="A72" s="103"/>
      <c r="B72" s="18" t="s">
        <v>209</v>
      </c>
      <c r="C72" s="18" t="s">
        <v>0</v>
      </c>
      <c r="D72" s="181">
        <v>0</v>
      </c>
      <c r="E72" s="33"/>
      <c r="F72" s="116"/>
      <c r="G72" s="55"/>
    </row>
    <row r="73" spans="1:7" ht="17.25" customHeight="1">
      <c r="A73" s="103"/>
      <c r="B73" s="105" t="s">
        <v>29</v>
      </c>
      <c r="C73" s="18" t="s">
        <v>0</v>
      </c>
      <c r="D73" s="182"/>
      <c r="E73" s="104"/>
      <c r="F73" s="117"/>
      <c r="G73" s="55"/>
    </row>
    <row r="74" spans="1:7" ht="19.5" customHeight="1">
      <c r="A74" s="103"/>
      <c r="B74" s="18" t="s">
        <v>210</v>
      </c>
      <c r="C74" s="18" t="s">
        <v>0</v>
      </c>
      <c r="D74" s="183">
        <v>0</v>
      </c>
      <c r="E74" s="104"/>
      <c r="F74" s="117"/>
      <c r="G74" s="55"/>
    </row>
    <row r="75" spans="1:7" ht="19.5" customHeight="1">
      <c r="A75" s="103"/>
      <c r="B75" s="58" t="s">
        <v>49</v>
      </c>
      <c r="C75" s="18" t="s">
        <v>0</v>
      </c>
      <c r="D75" s="108"/>
      <c r="E75" s="104"/>
      <c r="F75" s="118"/>
      <c r="G75" s="55"/>
    </row>
    <row r="76" spans="1:6" ht="13.5">
      <c r="A76" s="95"/>
      <c r="B76" s="97"/>
      <c r="C76" s="96"/>
      <c r="D76" s="98"/>
      <c r="E76" s="96"/>
      <c r="F76" s="119"/>
    </row>
    <row r="77" spans="2:5" ht="13.5">
      <c r="B77" s="122"/>
      <c r="C77" s="122"/>
      <c r="D77" s="122"/>
      <c r="E77" s="122"/>
    </row>
    <row r="78" spans="1:5" ht="13.5" customHeight="1">
      <c r="A78" s="205" t="s">
        <v>211</v>
      </c>
      <c r="B78" s="205"/>
      <c r="C78" s="205"/>
      <c r="D78" s="205"/>
      <c r="E78" s="205"/>
    </row>
    <row r="79" spans="2:5" ht="13.5">
      <c r="B79" s="122"/>
      <c r="C79" s="122"/>
      <c r="D79" s="122"/>
      <c r="E79" s="122"/>
    </row>
    <row r="80" spans="2:5" ht="13.5">
      <c r="B80" s="122"/>
      <c r="C80" s="122"/>
      <c r="D80" s="122"/>
      <c r="E80" s="122"/>
    </row>
    <row r="81" spans="2:5" ht="13.5">
      <c r="B81" s="122"/>
      <c r="C81" s="122"/>
      <c r="D81" s="122"/>
      <c r="E81" s="122"/>
    </row>
  </sheetData>
  <sheetProtection/>
  <mergeCells count="6">
    <mergeCell ref="A17:F17"/>
    <mergeCell ref="A6:F6"/>
    <mergeCell ref="A78:E78"/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110" zoomScaleSheetLayoutView="110" zoomScalePageLayoutView="0" workbookViewId="0" topLeftCell="A1">
      <selection activeCell="G7" sqref="G7"/>
    </sheetView>
  </sheetViews>
  <sheetFormatPr defaultColWidth="9.140625" defaultRowHeight="12.75"/>
  <cols>
    <col min="1" max="1" width="3.57421875" style="0" customWidth="1"/>
    <col min="2" max="2" width="39.140625" style="0" customWidth="1"/>
    <col min="3" max="3" width="8.28125" style="0" customWidth="1"/>
    <col min="5" max="5" width="8.7109375" style="0" customWidth="1"/>
    <col min="6" max="6" width="10.28125" style="0" customWidth="1"/>
    <col min="7" max="7" width="11.57421875" style="0" customWidth="1"/>
  </cols>
  <sheetData>
    <row r="1" spans="1:7" ht="18.75" customHeight="1">
      <c r="A1" s="254" t="s">
        <v>232</v>
      </c>
      <c r="B1" s="254"/>
      <c r="C1" s="254"/>
      <c r="D1" s="254"/>
      <c r="E1" s="254"/>
      <c r="F1" s="254"/>
      <c r="G1" s="135"/>
    </row>
    <row r="2" spans="1:7" ht="19.5" customHeight="1">
      <c r="A2" s="255" t="s">
        <v>183</v>
      </c>
      <c r="B2" s="255"/>
      <c r="C2" s="255"/>
      <c r="D2" s="255"/>
      <c r="E2" s="255"/>
      <c r="F2" s="255"/>
      <c r="G2" s="135"/>
    </row>
    <row r="3" spans="1:7" ht="79.5" customHeight="1">
      <c r="A3" s="145" t="s">
        <v>2</v>
      </c>
      <c r="B3" s="7" t="s">
        <v>14</v>
      </c>
      <c r="C3" s="13" t="s">
        <v>12</v>
      </c>
      <c r="D3" s="13" t="s">
        <v>3</v>
      </c>
      <c r="E3" s="14" t="s">
        <v>206</v>
      </c>
      <c r="F3" s="184" t="s">
        <v>205</v>
      </c>
      <c r="G3" s="122"/>
    </row>
    <row r="4" spans="1:7" ht="16.5" customHeight="1">
      <c r="A4" s="8" t="s">
        <v>5</v>
      </c>
      <c r="B4" s="8">
        <v>2</v>
      </c>
      <c r="C4" s="8">
        <v>3</v>
      </c>
      <c r="D4" s="8">
        <v>4</v>
      </c>
      <c r="E4" s="132">
        <v>5</v>
      </c>
      <c r="F4" s="8">
        <v>6</v>
      </c>
      <c r="G4" s="122"/>
    </row>
    <row r="5" spans="1:7" ht="13.5">
      <c r="A5" s="187"/>
      <c r="B5" s="56" t="s">
        <v>217</v>
      </c>
      <c r="C5" s="187"/>
      <c r="D5" s="188"/>
      <c r="E5" s="189"/>
      <c r="F5" s="190"/>
      <c r="G5" s="136"/>
    </row>
    <row r="6" spans="1:7" ht="27">
      <c r="A6" s="7">
        <v>1</v>
      </c>
      <c r="B6" s="194" t="s">
        <v>175</v>
      </c>
      <c r="C6" s="18" t="s">
        <v>17</v>
      </c>
      <c r="D6" s="137">
        <f>D7</f>
        <v>1.3</v>
      </c>
      <c r="E6" s="18"/>
      <c r="F6" s="115"/>
      <c r="G6" s="130"/>
    </row>
    <row r="7" spans="1:7" ht="47.25" customHeight="1">
      <c r="A7" s="7">
        <v>2</v>
      </c>
      <c r="B7" s="194" t="s">
        <v>190</v>
      </c>
      <c r="C7" s="18" t="s">
        <v>17</v>
      </c>
      <c r="D7" s="137">
        <f>1.3</f>
        <v>1.3</v>
      </c>
      <c r="E7" s="18"/>
      <c r="F7" s="115"/>
      <c r="G7" s="130"/>
    </row>
    <row r="8" spans="1:7" ht="44.25" customHeight="1">
      <c r="A8" s="129">
        <v>3</v>
      </c>
      <c r="B8" s="146" t="s">
        <v>192</v>
      </c>
      <c r="C8" s="129" t="s">
        <v>176</v>
      </c>
      <c r="D8" s="141">
        <v>0.05</v>
      </c>
      <c r="E8" s="129"/>
      <c r="F8" s="115"/>
      <c r="G8" s="130"/>
    </row>
    <row r="9" spans="1:7" ht="30.75" customHeight="1">
      <c r="A9" s="7">
        <v>4</v>
      </c>
      <c r="B9" s="35" t="s">
        <v>191</v>
      </c>
      <c r="C9" s="7" t="s">
        <v>23</v>
      </c>
      <c r="D9" s="114">
        <v>9</v>
      </c>
      <c r="E9" s="129"/>
      <c r="F9" s="115"/>
      <c r="G9" s="130"/>
    </row>
    <row r="10" spans="1:7" ht="32.25" customHeight="1">
      <c r="A10" s="7">
        <v>5</v>
      </c>
      <c r="B10" s="194" t="s">
        <v>181</v>
      </c>
      <c r="C10" s="7" t="s">
        <v>177</v>
      </c>
      <c r="D10" s="18">
        <f>0.6853*0.05</f>
        <v>0.034265000000000004</v>
      </c>
      <c r="E10" s="152"/>
      <c r="F10" s="115"/>
      <c r="G10" s="130"/>
    </row>
    <row r="11" spans="1:7" ht="30.75" customHeight="1">
      <c r="A11" s="7">
        <v>6</v>
      </c>
      <c r="B11" s="194" t="s">
        <v>178</v>
      </c>
      <c r="C11" s="7" t="s">
        <v>17</v>
      </c>
      <c r="D11" s="18">
        <f>68.53*0.03</f>
        <v>2.0559</v>
      </c>
      <c r="E11" s="152"/>
      <c r="F11" s="115"/>
      <c r="G11" s="131"/>
    </row>
    <row r="12" spans="1:7" ht="19.5" customHeight="1">
      <c r="A12" s="129">
        <v>7</v>
      </c>
      <c r="B12" s="195" t="s">
        <v>179</v>
      </c>
      <c r="C12" s="129" t="s">
        <v>9</v>
      </c>
      <c r="D12" s="137">
        <v>68.53</v>
      </c>
      <c r="E12" s="129"/>
      <c r="F12" s="115"/>
      <c r="G12" s="131"/>
    </row>
    <row r="13" spans="1:7" ht="31.5" customHeight="1">
      <c r="A13" s="150" t="s">
        <v>40</v>
      </c>
      <c r="B13" s="196" t="s">
        <v>194</v>
      </c>
      <c r="C13" s="150" t="s">
        <v>25</v>
      </c>
      <c r="D13" s="191">
        <v>0.524</v>
      </c>
      <c r="E13" s="192"/>
      <c r="F13" s="193"/>
      <c r="G13" s="23"/>
    </row>
    <row r="14" spans="1:7" ht="32.25" customHeight="1">
      <c r="A14" s="150" t="s">
        <v>160</v>
      </c>
      <c r="B14" s="197" t="s">
        <v>180</v>
      </c>
      <c r="C14" s="150" t="s">
        <v>133</v>
      </c>
      <c r="D14" s="191">
        <v>0.516</v>
      </c>
      <c r="E14" s="192"/>
      <c r="F14" s="115"/>
      <c r="G14" s="23"/>
    </row>
    <row r="15" spans="1:11" ht="19.5" customHeight="1">
      <c r="A15" s="7"/>
      <c r="B15" s="58" t="s">
        <v>182</v>
      </c>
      <c r="C15" s="51"/>
      <c r="D15" s="31"/>
      <c r="E15" s="18"/>
      <c r="F15" s="115"/>
      <c r="G15" s="55"/>
      <c r="J15" s="140"/>
      <c r="K15" s="60"/>
    </row>
    <row r="16" spans="1:7" ht="19.5" customHeight="1">
      <c r="A16" s="103"/>
      <c r="B16" s="18" t="s">
        <v>209</v>
      </c>
      <c r="C16" s="18" t="s">
        <v>0</v>
      </c>
      <c r="D16" s="181">
        <v>0</v>
      </c>
      <c r="E16" s="33"/>
      <c r="F16" s="116"/>
      <c r="G16" s="55"/>
    </row>
    <row r="17" spans="1:7" ht="19.5" customHeight="1">
      <c r="A17" s="103"/>
      <c r="B17" s="105" t="s">
        <v>29</v>
      </c>
      <c r="C17" s="18" t="s">
        <v>0</v>
      </c>
      <c r="D17" s="182"/>
      <c r="E17" s="104"/>
      <c r="F17" s="117"/>
      <c r="G17" s="55"/>
    </row>
    <row r="18" spans="1:7" ht="19.5" customHeight="1">
      <c r="A18" s="103"/>
      <c r="B18" s="18" t="s">
        <v>210</v>
      </c>
      <c r="C18" s="18" t="s">
        <v>0</v>
      </c>
      <c r="D18" s="183">
        <v>0</v>
      </c>
      <c r="E18" s="104"/>
      <c r="F18" s="117"/>
      <c r="G18" s="55"/>
    </row>
    <row r="19" spans="1:7" ht="19.5" customHeight="1">
      <c r="A19" s="103"/>
      <c r="B19" s="58" t="s">
        <v>29</v>
      </c>
      <c r="C19" s="18" t="s">
        <v>0</v>
      </c>
      <c r="D19" s="108"/>
      <c r="E19" s="104"/>
      <c r="F19" s="118"/>
      <c r="G19" s="55"/>
    </row>
    <row r="20" spans="1:6" ht="19.5" customHeight="1">
      <c r="A20" s="95"/>
      <c r="B20" s="97"/>
      <c r="C20" s="199"/>
      <c r="D20" s="98"/>
      <c r="E20" s="96"/>
      <c r="F20" s="119"/>
    </row>
    <row r="21" spans="1:6" ht="19.5" customHeight="1">
      <c r="A21" s="95"/>
      <c r="B21" s="97"/>
      <c r="C21" s="199"/>
      <c r="D21" s="98"/>
      <c r="E21" s="96"/>
      <c r="F21" s="119"/>
    </row>
    <row r="22" spans="1:5" ht="13.5">
      <c r="A22" s="205" t="s">
        <v>211</v>
      </c>
      <c r="B22" s="205"/>
      <c r="C22" s="205"/>
      <c r="D22" s="205"/>
      <c r="E22" s="205"/>
    </row>
  </sheetData>
  <sheetProtection/>
  <mergeCells count="3">
    <mergeCell ref="A1:F1"/>
    <mergeCell ref="A2:F2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2015-05-03T11:33:54Z</cp:lastPrinted>
  <dcterms:created xsi:type="dcterms:W3CDTF">1996-10-08T23:32:33Z</dcterms:created>
  <dcterms:modified xsi:type="dcterms:W3CDTF">2015-06-04T11:25:48Z</dcterms:modified>
  <cp:category/>
  <cp:version/>
  <cp:contentType/>
  <cp:contentStatus/>
</cp:coreProperties>
</file>