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35" windowHeight="7590" activeTab="0"/>
  </bookViews>
  <sheets>
    <sheet name="მახინჯაურის ბილიკი" sheetId="1" r:id="rId1"/>
  </sheets>
  <definedNames>
    <definedName name="_xlnm.Print_Titles" localSheetId="0">'მახინჯაურის ბილიკი'!$2:$2</definedName>
    <definedName name="_xlnm.Print_Area" localSheetId="0">'მახინჯაურის ბილიკი'!$A$1:$F$78</definedName>
  </definedNames>
  <calcPr fullCalcOnLoad="1" fullPrecision="0"/>
</workbook>
</file>

<file path=xl/sharedStrings.xml><?xml version="1.0" encoding="utf-8"?>
<sst xmlns="http://schemas.openxmlformats.org/spreadsheetml/2006/main" count="148" uniqueCount="90">
  <si>
    <t>#</t>
  </si>
  <si>
    <t>1000 მ3</t>
  </si>
  <si>
    <t>100მ3</t>
  </si>
  <si>
    <t>10მ3</t>
  </si>
  <si>
    <t>მ3</t>
  </si>
  <si>
    <t>100მ2</t>
  </si>
  <si>
    <t>მ2</t>
  </si>
  <si>
    <t>1000მ3</t>
  </si>
  <si>
    <t>1000 მ2</t>
  </si>
  <si>
    <t>1000მ2</t>
  </si>
  <si>
    <t>100 მ3</t>
  </si>
  <si>
    <t>100 მ2</t>
  </si>
  <si>
    <t>მილკვადრატი 80X80X3</t>
  </si>
  <si>
    <t>მილკვადრატი 60X40X3</t>
  </si>
  <si>
    <t>არმატურა 10ა-III</t>
  </si>
  <si>
    <t>არმატურა 14ა-III</t>
  </si>
  <si>
    <t>არმატურა 16ა-III</t>
  </si>
  <si>
    <t>გლინულა 6ა-I</t>
  </si>
  <si>
    <t>არმატურა დ-14</t>
  </si>
  <si>
    <t>გლინულა დ-6</t>
  </si>
  <si>
    <t>არმატურა დ16 აIII</t>
  </si>
  <si>
    <t>არმატურა დ20 აIII</t>
  </si>
  <si>
    <t>რკ/ბეტონის ანაკრები ფილის მონტაჟი</t>
  </si>
  <si>
    <t>ბეტონის დეკორატიული ფილა სისქით 6სმ</t>
  </si>
  <si>
    <t>არსებული საფარის მოყვანა პროფილზე</t>
  </si>
  <si>
    <t>სადემონტაჟო სამუშაოები</t>
  </si>
  <si>
    <t xml:space="preserve"> სამონტაჟო სამუშაოები</t>
  </si>
  <si>
    <t>ქვიშა-ცემენტის ნარევი</t>
  </si>
  <si>
    <t>ღორღი ფრაქცია 40X70 მმ</t>
  </si>
  <si>
    <t>ღორღი ფრაქცია 20X40 მმ</t>
  </si>
  <si>
    <t>ღორღი ფრაქცია 5X10 მმ</t>
  </si>
  <si>
    <t>რკ/ბეტონის ბ-30 მონოლითური ფილის დამზადება (2 ცალი)</t>
  </si>
  <si>
    <t>100 ც</t>
  </si>
  <si>
    <t>ცალი</t>
  </si>
  <si>
    <t>100 გრძ/მ</t>
  </si>
  <si>
    <t>გრძ/მ</t>
  </si>
  <si>
    <t>ფილებისა და ბორდიურების მოწყობა</t>
  </si>
  <si>
    <t xml:space="preserve">ბორდიურებისათვის ბეტონის მომზადების მოწყობა 5 სმ სისქით </t>
  </si>
  <si>
    <t>ბეტონის ანაკრები ბორდიურის 300X150X1000 მოწყობა</t>
  </si>
  <si>
    <t xml:space="preserve">ბეტონის ფერადი დეკორატიული ფილის (ორშრიანი 5+1) მოწყობა </t>
  </si>
  <si>
    <t>ბეტონის ჩამკეტის მოწყობა</t>
  </si>
  <si>
    <t>ა/ბეტონის საფარის მოწყობა</t>
  </si>
  <si>
    <t>შემასწორებელი ფენის მოწყობა ფრაქციული ღორღით სისქით 15 სმ (გაჩერებაზე და შესასვლელებში)</t>
  </si>
  <si>
    <t>გაჩერებაზე და შესასვლელებში წვრილმარცვლოვანი ასფალტო-ბეტონის საფარის მოწყობა სისქით 5 სმ</t>
  </si>
  <si>
    <t>რკ/ბეტონის ფილის მოწყობა</t>
  </si>
  <si>
    <t>მოსაცდელის მოსაწყობ ადგილას რკ/ბეტონის ბ-22,5 მონოლითური ფილის მოწყობა</t>
  </si>
  <si>
    <t>დამცავი კედლის მოწყობა</t>
  </si>
  <si>
    <t>დამცავი კედლის მოწყობა ბეტონი ბ-30</t>
  </si>
  <si>
    <t>ბეტონის ბ-22,5 ლენტური და წერტილოვანი საძირკვლის მოწყობა</t>
  </si>
  <si>
    <t>ასფალტო-ბეტონის საფარის ჩაჭრა სავალ ნაწილზე მოსაწყობი ბორდიურების გასწვრივ და გატანა</t>
  </si>
  <si>
    <t>გრუნტის მოჭრა (25 სმ-მდე) ბეტონის დეკორატიული ფილის მოსაწყობად</t>
  </si>
  <si>
    <t>გრუნტის მოჭრა (47 სმ) ასფალტო-ბეტონის საფარის მოსაწყობად (გაჩერებაზე და შესასვლელებში) და გრუნტის გატანა ნაყარში 10 კმ-მდე</t>
  </si>
  <si>
    <t>სანიაღვრე ჭის მოწყობა</t>
  </si>
  <si>
    <t>რკ/ბეტონის ბ-25 მონოლითური სანიაღვრე ჭის მოწყობა (1 ცალი)</t>
  </si>
  <si>
    <t>თამარ მეფის გამზირი #42-დან #54-მდე საცალფეხო ბილიკის მოწყობა</t>
  </si>
  <si>
    <t>დაზიანებული ასფალტო-ბეტონის საფარის მოხსნა სამტვრევი ჩაქუჩის გამოყენებით და გატანა 10 კმ-მდე</t>
  </si>
  <si>
    <t>მიწის ამოღება ხელით ბორდიურების მოსაწყობად</t>
  </si>
  <si>
    <t>ფილის მოსაწყობ ადგილზე საფუძვლის მოწყობა ქვიშა-ხრეშით 10 სმ სისქით</t>
  </si>
  <si>
    <t>საფუძვლის მოწყობა ქვიშა-ხრეშით (20 სმ სისქით) ტკეპნით (გაჩერებაზე და შესასვლელებში)</t>
  </si>
  <si>
    <t xml:space="preserve">ასფალტო-ბეტონის მოსაწყობ ადგილზე ბითუმის ემულსიის მოსხმა (ავტოსადგომზე და შესასვლელებში) </t>
  </si>
  <si>
    <t>გაჩერებაზე და შესასვლელებში მსხვილმარცვლოვანი ასფალტო-ბეტონის საფარის მოწყობა სისქით 7 სმ</t>
  </si>
  <si>
    <t xml:space="preserve">გაჩერებაზე და შესასვლელებში ბითუმის ემულსიის მოსხმა </t>
  </si>
  <si>
    <t xml:space="preserve">არსებულ სანიაღვრეს კედელში ნახვრეტების მოწყობა ფილის არმირების მოსაწყობად </t>
  </si>
  <si>
    <t xml:space="preserve">მიწის ამოღება ხელით დამცავი კედლის მოსაწყობად 
</t>
  </si>
  <si>
    <t xml:space="preserve">დამცავი კედლის ქვიშა-ხრეშოვანი მომზადების მოწყობა სისქით 10 სმ </t>
  </si>
  <si>
    <t xml:space="preserve">მიწის ამოღება ხელით სანიაღვრე ჭის მოსაწყობად
</t>
  </si>
  <si>
    <t>სანიაღვრე ჭისათვის ქვიშა-ხრეშით 10 სმ სისქით საფუძვლის მოწყობა</t>
  </si>
  <si>
    <t xml:space="preserve">ქვიშა-ხრეშოვანი მომზადების მოწყობა 10 სმ სისქით წერტილოვანი და ლენტური საძირკვლის მოსაწყობად </t>
  </si>
  <si>
    <t>არსებულ სანიაღვრეზე ცხაურის მოწყობა</t>
  </si>
  <si>
    <t xml:space="preserve">არსებულ სანიაღვრეს კედელში ნახვრეტების მოწყობა ცხაურის მოსაწყობად </t>
  </si>
  <si>
    <t>რკინის ცხაურის მოწყობა</t>
  </si>
  <si>
    <t>კუთხოვანა 60X60X4</t>
  </si>
  <si>
    <t>ცხაურის შეღებვა ანტიკოროზიული საღებავით</t>
  </si>
  <si>
    <t>თუჯის ცხაურა ოთხკუთხედი ჩარჩოთი</t>
  </si>
  <si>
    <t>მოაჯირის მოწყობა</t>
  </si>
  <si>
    <t>გრუნტის გათხრა ხელით მოაჯირის ლენტური და წერტილოვანი საძირკვლის მოსაწყობად</t>
  </si>
  <si>
    <t>მოაჯირების მოწყობა</t>
  </si>
  <si>
    <t>მოაჯირის ლითონის ელემენტების ანტიკოროზიული დამუშავება</t>
  </si>
  <si>
    <t>მოაჯირის ლითონის ელემენტების შეღებვა ანტიკოროზიული საღებავით</t>
  </si>
  <si>
    <t>ამოღებული გრუნტის დატვირთვა ავტოთვითმცლელზე და გატანა</t>
  </si>
  <si>
    <t xml:space="preserve">ბორდიურებისათვის ქვიშა-ხრეშოვანი მომზადების მოწყობა სისქით 10 სმ 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</si>
  <si>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</si>
  <si>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</si>
  <si>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</si>
  <si>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</si>
  <si>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ჯამი</t>
  </si>
  <si>
    <t>რეზერვი გაუთვალისწინებელ სამუშაოებზე (დამკვეთის განკარგულებაში)</t>
  </si>
  <si>
    <t>ლარი</t>
  </si>
  <si>
    <t>დღგ 18%</t>
  </si>
  <si>
    <t>სულ ჯამი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</si>
</sst>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00000"/>
    <numFmt numFmtId="206" formatCode="0.000000"/>
    <numFmt numFmtId="207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AcadMtavr"/>
      <family val="0"/>
    </font>
    <font>
      <sz val="12"/>
      <name val="AcadNusx"/>
      <family val="0"/>
    </font>
    <font>
      <sz val="12"/>
      <name val="AcadMtavr"/>
      <family val="0"/>
    </font>
    <font>
      <sz val="12"/>
      <color indexed="8"/>
      <name val="AcadNusx"/>
      <family val="0"/>
    </font>
    <font>
      <b/>
      <sz val="12"/>
      <color indexed="8"/>
      <name val="AcadMtavr"/>
      <family val="0"/>
    </font>
    <font>
      <b/>
      <sz val="12"/>
      <name val="AcadMtavr"/>
      <family val="0"/>
    </font>
    <font>
      <b/>
      <sz val="12"/>
      <name val="AcadNusx"/>
      <family val="0"/>
    </font>
    <font>
      <b/>
      <sz val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sz val="12"/>
      <color rgb="FF00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  <xf numFmtId="171" fontId="1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33" applyFont="1" applyAlignment="1">
      <alignment horizontal="center"/>
      <protection/>
    </xf>
    <xf numFmtId="0" fontId="25" fillId="33" borderId="10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195" fontId="25" fillId="33" borderId="10" xfId="65" applyNumberFormat="1" applyFont="1" applyFill="1" applyBorder="1" applyAlignment="1" applyProtection="1">
      <alignment horizontal="center" vertical="center" wrapText="1"/>
      <protection locked="0"/>
    </xf>
    <xf numFmtId="195" fontId="25" fillId="33" borderId="10" xfId="65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95" fontId="25" fillId="33" borderId="10" xfId="62" applyNumberFormat="1" applyFont="1" applyFill="1" applyBorder="1" applyAlignment="1">
      <alignment horizontal="center" vertical="center" wrapText="1"/>
    </xf>
    <xf numFmtId="195" fontId="25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/>
    </xf>
    <xf numFmtId="202" fontId="25" fillId="33" borderId="10" xfId="62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 indent="1"/>
    </xf>
    <xf numFmtId="0" fontId="50" fillId="33" borderId="10" xfId="0" applyFont="1" applyFill="1" applyBorder="1" applyAlignment="1">
      <alignment horizontal="left" vertical="center" wrapText="1" indent="1"/>
    </xf>
    <xf numFmtId="192" fontId="25" fillId="33" borderId="10" xfId="65" applyNumberFormat="1" applyFont="1" applyFill="1" applyBorder="1" applyAlignment="1">
      <alignment horizontal="center" vertical="center" wrapText="1"/>
    </xf>
    <xf numFmtId="193" fontId="25" fillId="33" borderId="10" xfId="65" applyNumberFormat="1" applyFont="1" applyFill="1" applyBorder="1" applyAlignment="1">
      <alignment horizontal="center" vertical="center" wrapText="1"/>
    </xf>
    <xf numFmtId="192" fontId="50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193" fontId="50" fillId="33" borderId="10" xfId="0" applyNumberFormat="1" applyFont="1" applyFill="1" applyBorder="1" applyAlignment="1">
      <alignment horizontal="center" vertical="center"/>
    </xf>
    <xf numFmtId="2" fontId="25" fillId="33" borderId="10" xfId="62" applyNumberFormat="1" applyFont="1" applyFill="1" applyBorder="1" applyAlignment="1">
      <alignment horizontal="center" vertical="center" wrapText="1"/>
    </xf>
    <xf numFmtId="2" fontId="25" fillId="33" borderId="10" xfId="62" applyNumberFormat="1" applyFont="1" applyFill="1" applyBorder="1" applyAlignment="1" applyProtection="1">
      <alignment horizontal="center" vertical="center" wrapText="1"/>
      <protection locked="0"/>
    </xf>
    <xf numFmtId="2" fontId="25" fillId="33" borderId="10" xfId="0" applyNumberFormat="1" applyFont="1" applyFill="1" applyBorder="1" applyAlignment="1">
      <alignment horizontal="center" vertical="center" wrapText="1"/>
    </xf>
    <xf numFmtId="186" fontId="25" fillId="33" borderId="10" xfId="0" applyNumberFormat="1" applyFont="1" applyFill="1" applyBorder="1" applyAlignment="1">
      <alignment horizontal="center" vertical="center"/>
    </xf>
    <xf numFmtId="2" fontId="25" fillId="33" borderId="10" xfId="65" applyNumberFormat="1" applyFont="1" applyFill="1" applyBorder="1" applyAlignment="1">
      <alignment horizontal="center" vertical="center" wrapText="1"/>
    </xf>
    <xf numFmtId="2" fontId="25" fillId="33" borderId="10" xfId="65" applyNumberFormat="1" applyFont="1" applyFill="1" applyBorder="1" applyAlignment="1" applyProtection="1">
      <alignment horizontal="center" vertical="center" wrapText="1"/>
      <protection locked="0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 wrapText="1"/>
    </xf>
    <xf numFmtId="187" fontId="25" fillId="33" borderId="10" xfId="65" applyNumberFormat="1" applyFont="1" applyFill="1" applyBorder="1" applyAlignment="1">
      <alignment horizontal="center" vertical="center" wrapText="1"/>
    </xf>
    <xf numFmtId="187" fontId="25" fillId="33" borderId="10" xfId="0" applyNumberFormat="1" applyFont="1" applyFill="1" applyBorder="1" applyAlignment="1">
      <alignment horizontal="center" vertical="center"/>
    </xf>
    <xf numFmtId="4" fontId="25" fillId="33" borderId="10" xfId="65" applyNumberFormat="1" applyFont="1" applyFill="1" applyBorder="1" applyAlignment="1">
      <alignment horizontal="center" vertical="center" wrapText="1"/>
    </xf>
    <xf numFmtId="187" fontId="50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186" fontId="25" fillId="33" borderId="10" xfId="65" applyNumberFormat="1" applyFont="1" applyFill="1" applyBorder="1" applyAlignment="1">
      <alignment horizontal="center" vertical="center" wrapText="1"/>
    </xf>
    <xf numFmtId="194" fontId="50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86" fontId="25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0" fillId="34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34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9" fontId="28" fillId="33" borderId="10" xfId="0" applyNumberFormat="1" applyFont="1" applyFill="1" applyBorder="1" applyAlignment="1">
      <alignment horizontal="center" vertical="center" wrapText="1"/>
    </xf>
    <xf numFmtId="9" fontId="28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მძიმე 2" xfId="65"/>
    <cellStyle name="სათაური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130" zoomScaleNormal="115" zoomScaleSheetLayoutView="130" workbookViewId="0" topLeftCell="A1">
      <selection activeCell="B5" sqref="B5"/>
    </sheetView>
  </sheetViews>
  <sheetFormatPr defaultColWidth="9.140625" defaultRowHeight="15"/>
  <cols>
    <col min="1" max="1" width="3.28125" style="3" customWidth="1"/>
    <col min="2" max="2" width="70.7109375" style="2" customWidth="1"/>
    <col min="3" max="3" width="15.7109375" style="3" customWidth="1"/>
    <col min="4" max="4" width="15.7109375" style="46" customWidth="1"/>
    <col min="5" max="5" width="15.7109375" style="47" customWidth="1"/>
    <col min="6" max="6" width="15.7109375" style="46" customWidth="1"/>
    <col min="7" max="16384" width="9.140625" style="1" customWidth="1"/>
  </cols>
  <sheetData>
    <row r="1" spans="1:6" ht="34.5" customHeight="1">
      <c r="A1" s="48" t="s">
        <v>54</v>
      </c>
      <c r="B1" s="49"/>
      <c r="C1" s="49"/>
      <c r="D1" s="49"/>
      <c r="E1" s="49"/>
      <c r="F1" s="49"/>
    </row>
    <row r="2" spans="1:6" ht="34.5" customHeight="1">
      <c r="A2" s="52" t="s">
        <v>0</v>
      </c>
      <c r="B2" s="53" t="s">
        <v>81</v>
      </c>
      <c r="C2" s="54" t="s">
        <v>82</v>
      </c>
      <c r="D2" s="54"/>
      <c r="E2" s="53" t="s">
        <v>83</v>
      </c>
      <c r="F2" s="53" t="s">
        <v>84</v>
      </c>
    </row>
    <row r="3" spans="1:6" ht="34.5" customHeight="1">
      <c r="A3" s="50" t="s">
        <v>25</v>
      </c>
      <c r="B3" s="50"/>
      <c r="C3" s="5"/>
      <c r="D3" s="6"/>
      <c r="E3" s="6"/>
      <c r="F3" s="6"/>
    </row>
    <row r="4" spans="1:6" ht="34.5" customHeight="1">
      <c r="A4" s="5">
        <v>1</v>
      </c>
      <c r="B4" s="19" t="s">
        <v>55</v>
      </c>
      <c r="C4" s="7" t="s">
        <v>2</v>
      </c>
      <c r="D4" s="21">
        <f>7.4/100</f>
        <v>0.074</v>
      </c>
      <c r="E4" s="8"/>
      <c r="F4" s="9"/>
    </row>
    <row r="5" spans="1:6" ht="34.5" customHeight="1">
      <c r="A5" s="5">
        <v>2</v>
      </c>
      <c r="B5" s="19" t="s">
        <v>49</v>
      </c>
      <c r="C5" s="7" t="s">
        <v>2</v>
      </c>
      <c r="D5" s="22">
        <f>1.25/100</f>
        <v>0.0125</v>
      </c>
      <c r="E5" s="8"/>
      <c r="F5" s="9"/>
    </row>
    <row r="6" spans="1:6" ht="34.5" customHeight="1">
      <c r="A6" s="50" t="s">
        <v>26</v>
      </c>
      <c r="B6" s="50"/>
      <c r="C6" s="5"/>
      <c r="D6" s="6"/>
      <c r="E6" s="6"/>
      <c r="F6" s="6"/>
    </row>
    <row r="7" spans="1:6" ht="34.5" customHeight="1">
      <c r="A7" s="51"/>
      <c r="B7" s="51" t="s">
        <v>36</v>
      </c>
      <c r="C7" s="5"/>
      <c r="D7" s="6"/>
      <c r="E7" s="6"/>
      <c r="F7" s="6"/>
    </row>
    <row r="8" spans="1:6" ht="34.5" customHeight="1">
      <c r="A8" s="5">
        <v>1</v>
      </c>
      <c r="B8" s="19" t="s">
        <v>56</v>
      </c>
      <c r="C8" s="11" t="s">
        <v>2</v>
      </c>
      <c r="D8" s="23">
        <f>246*0.15*0.3/100</f>
        <v>0.111</v>
      </c>
      <c r="E8" s="24"/>
      <c r="F8" s="25"/>
    </row>
    <row r="9" spans="1:6" ht="34.5" customHeight="1">
      <c r="A9" s="7">
        <v>2</v>
      </c>
      <c r="B9" s="20" t="s">
        <v>79</v>
      </c>
      <c r="C9" s="12" t="s">
        <v>1</v>
      </c>
      <c r="D9" s="26">
        <f>D8/10</f>
        <v>0.0111</v>
      </c>
      <c r="E9" s="24"/>
      <c r="F9" s="24"/>
    </row>
    <row r="10" spans="1:6" s="4" customFormat="1" ht="34.5" customHeight="1">
      <c r="A10" s="7">
        <v>3</v>
      </c>
      <c r="B10" s="19" t="s">
        <v>80</v>
      </c>
      <c r="C10" s="7" t="s">
        <v>3</v>
      </c>
      <c r="D10" s="13">
        <f>246*0.1*0.15/10</f>
        <v>0.37</v>
      </c>
      <c r="E10" s="14"/>
      <c r="F10" s="13"/>
    </row>
    <row r="11" spans="1:6" ht="34.5" customHeight="1">
      <c r="A11" s="5">
        <v>4</v>
      </c>
      <c r="B11" s="19" t="s">
        <v>37</v>
      </c>
      <c r="C11" s="5" t="s">
        <v>4</v>
      </c>
      <c r="D11" s="25">
        <f>246*0.15*0.05</f>
        <v>1.85</v>
      </c>
      <c r="E11" s="25"/>
      <c r="F11" s="25"/>
    </row>
    <row r="12" spans="1:6" ht="34.5" customHeight="1">
      <c r="A12" s="5">
        <v>5</v>
      </c>
      <c r="B12" s="19" t="s">
        <v>38</v>
      </c>
      <c r="C12" s="7" t="s">
        <v>34</v>
      </c>
      <c r="D12" s="27">
        <f>246/100</f>
        <v>2.46</v>
      </c>
      <c r="E12" s="28"/>
      <c r="F12" s="29"/>
    </row>
    <row r="13" spans="1:6" ht="34.5" customHeight="1">
      <c r="A13" s="5">
        <v>6</v>
      </c>
      <c r="B13" s="19" t="s">
        <v>50</v>
      </c>
      <c r="C13" s="5" t="s">
        <v>1</v>
      </c>
      <c r="D13" s="30">
        <f>737*0.25/1000</f>
        <v>0.184</v>
      </c>
      <c r="E13" s="25"/>
      <c r="F13" s="25"/>
    </row>
    <row r="14" spans="1:6" ht="34.5" customHeight="1">
      <c r="A14" s="7">
        <v>7</v>
      </c>
      <c r="B14" s="20" t="s">
        <v>79</v>
      </c>
      <c r="C14" s="12" t="s">
        <v>1</v>
      </c>
      <c r="D14" s="23">
        <f>D13</f>
        <v>0.184</v>
      </c>
      <c r="E14" s="24"/>
      <c r="F14" s="24"/>
    </row>
    <row r="15" spans="1:6" ht="34.5" customHeight="1">
      <c r="A15" s="5">
        <v>8</v>
      </c>
      <c r="B15" s="19" t="s">
        <v>57</v>
      </c>
      <c r="C15" s="7" t="s">
        <v>3</v>
      </c>
      <c r="D15" s="31">
        <f>737*0.1/10</f>
        <v>7.37</v>
      </c>
      <c r="E15" s="32"/>
      <c r="F15" s="33"/>
    </row>
    <row r="16" spans="1:6" ht="34.5" customHeight="1">
      <c r="A16" s="15">
        <v>9</v>
      </c>
      <c r="B16" s="19" t="s">
        <v>39</v>
      </c>
      <c r="C16" s="11" t="s">
        <v>5</v>
      </c>
      <c r="D16" s="24">
        <f>737/100</f>
        <v>7.37</v>
      </c>
      <c r="E16" s="24"/>
      <c r="F16" s="34"/>
    </row>
    <row r="17" spans="1:6" ht="34.5" customHeight="1">
      <c r="A17" s="15"/>
      <c r="B17" s="19" t="s">
        <v>23</v>
      </c>
      <c r="C17" s="11" t="s">
        <v>6</v>
      </c>
      <c r="D17" s="24">
        <v>773.85</v>
      </c>
      <c r="E17" s="24"/>
      <c r="F17" s="34"/>
    </row>
    <row r="18" spans="1:6" ht="34.5" customHeight="1">
      <c r="A18" s="15"/>
      <c r="B18" s="19" t="s">
        <v>27</v>
      </c>
      <c r="C18" s="11" t="s">
        <v>4</v>
      </c>
      <c r="D18" s="24">
        <v>61.91</v>
      </c>
      <c r="E18" s="24"/>
      <c r="F18" s="34"/>
    </row>
    <row r="19" spans="1:6" ht="34.5" customHeight="1">
      <c r="A19" s="5">
        <v>10</v>
      </c>
      <c r="B19" s="19" t="s">
        <v>40</v>
      </c>
      <c r="C19" s="7" t="s">
        <v>2</v>
      </c>
      <c r="D19" s="35">
        <f>107.5*0.15*0.2/100</f>
        <v>0.0323</v>
      </c>
      <c r="E19" s="32"/>
      <c r="F19" s="31"/>
    </row>
    <row r="20" spans="1:6" ht="34.5" customHeight="1">
      <c r="A20" s="10"/>
      <c r="B20" s="51" t="s">
        <v>41</v>
      </c>
      <c r="C20" s="5"/>
      <c r="D20" s="6"/>
      <c r="E20" s="6"/>
      <c r="F20" s="6"/>
    </row>
    <row r="21" spans="1:6" ht="54.75" customHeight="1">
      <c r="A21" s="5">
        <v>11</v>
      </c>
      <c r="B21" s="19" t="s">
        <v>51</v>
      </c>
      <c r="C21" s="5" t="s">
        <v>7</v>
      </c>
      <c r="D21" s="36">
        <v>0.0789</v>
      </c>
      <c r="E21" s="25"/>
      <c r="F21" s="25"/>
    </row>
    <row r="22" spans="1:6" ht="34.5" customHeight="1">
      <c r="A22" s="5">
        <v>12</v>
      </c>
      <c r="B22" s="19" t="s">
        <v>58</v>
      </c>
      <c r="C22" s="11" t="s">
        <v>8</v>
      </c>
      <c r="D22" s="26">
        <f>167.9/1000</f>
        <v>0.1679</v>
      </c>
      <c r="E22" s="24"/>
      <c r="F22" s="9"/>
    </row>
    <row r="23" spans="1:6" ht="34.5" customHeight="1">
      <c r="A23" s="15">
        <v>13</v>
      </c>
      <c r="B23" s="19" t="s">
        <v>42</v>
      </c>
      <c r="C23" s="7" t="s">
        <v>8</v>
      </c>
      <c r="D23" s="22">
        <f>D22</f>
        <v>0.1679</v>
      </c>
      <c r="E23" s="8"/>
      <c r="F23" s="9"/>
    </row>
    <row r="24" spans="1:6" ht="34.5" customHeight="1">
      <c r="A24" s="15"/>
      <c r="B24" s="19" t="s">
        <v>28</v>
      </c>
      <c r="C24" s="7" t="s">
        <v>4</v>
      </c>
      <c r="D24" s="37">
        <v>25.4</v>
      </c>
      <c r="E24" s="8"/>
      <c r="F24" s="9"/>
    </row>
    <row r="25" spans="1:6" ht="34.5" customHeight="1">
      <c r="A25" s="15"/>
      <c r="B25" s="19" t="s">
        <v>29</v>
      </c>
      <c r="C25" s="7" t="s">
        <v>4</v>
      </c>
      <c r="D25" s="37">
        <v>3.18</v>
      </c>
      <c r="E25" s="8"/>
      <c r="F25" s="9"/>
    </row>
    <row r="26" spans="1:6" ht="34.5" customHeight="1">
      <c r="A26" s="15"/>
      <c r="B26" s="19" t="s">
        <v>30</v>
      </c>
      <c r="C26" s="7" t="s">
        <v>4</v>
      </c>
      <c r="D26" s="37">
        <v>1.47</v>
      </c>
      <c r="E26" s="8"/>
      <c r="F26" s="9"/>
    </row>
    <row r="27" spans="1:6" ht="34.5" customHeight="1">
      <c r="A27" s="5">
        <v>14</v>
      </c>
      <c r="B27" s="19" t="s">
        <v>24</v>
      </c>
      <c r="C27" s="5" t="s">
        <v>9</v>
      </c>
      <c r="D27" s="36">
        <f>D22</f>
        <v>0.1679</v>
      </c>
      <c r="E27" s="25"/>
      <c r="F27" s="25"/>
    </row>
    <row r="28" spans="1:6" ht="34.5" customHeight="1">
      <c r="A28" s="5">
        <v>15</v>
      </c>
      <c r="B28" s="20" t="s">
        <v>59</v>
      </c>
      <c r="C28" s="11" t="s">
        <v>9</v>
      </c>
      <c r="D28" s="38">
        <f>D23</f>
        <v>0.1679</v>
      </c>
      <c r="E28" s="39"/>
      <c r="F28" s="29"/>
    </row>
    <row r="29" spans="1:6" ht="34.5" customHeight="1">
      <c r="A29" s="5">
        <v>16</v>
      </c>
      <c r="B29" s="20" t="s">
        <v>60</v>
      </c>
      <c r="C29" s="11" t="s">
        <v>9</v>
      </c>
      <c r="D29" s="38">
        <f>D28</f>
        <v>0.1679</v>
      </c>
      <c r="E29" s="39"/>
      <c r="F29" s="29"/>
    </row>
    <row r="30" spans="1:6" ht="34.5" customHeight="1">
      <c r="A30" s="5">
        <v>17</v>
      </c>
      <c r="B30" s="20" t="s">
        <v>61</v>
      </c>
      <c r="C30" s="11" t="s">
        <v>9</v>
      </c>
      <c r="D30" s="38">
        <f>D29</f>
        <v>0.1679</v>
      </c>
      <c r="E30" s="39"/>
      <c r="F30" s="29"/>
    </row>
    <row r="31" spans="1:6" ht="34.5" customHeight="1">
      <c r="A31" s="5">
        <v>19</v>
      </c>
      <c r="B31" s="20" t="s">
        <v>43</v>
      </c>
      <c r="C31" s="11" t="s">
        <v>9</v>
      </c>
      <c r="D31" s="38">
        <f>D30</f>
        <v>0.1679</v>
      </c>
      <c r="E31" s="39"/>
      <c r="F31" s="29"/>
    </row>
    <row r="32" spans="1:6" ht="34.5" customHeight="1">
      <c r="A32" s="10"/>
      <c r="B32" s="51" t="s">
        <v>44</v>
      </c>
      <c r="C32" s="5"/>
      <c r="D32" s="6"/>
      <c r="E32" s="6"/>
      <c r="F32" s="6"/>
    </row>
    <row r="33" spans="1:6" ht="34.5" customHeight="1">
      <c r="A33" s="5">
        <v>20</v>
      </c>
      <c r="B33" s="19" t="s">
        <v>62</v>
      </c>
      <c r="C33" s="11" t="s">
        <v>4</v>
      </c>
      <c r="D33" s="24">
        <v>0.01</v>
      </c>
      <c r="E33" s="24"/>
      <c r="F33" s="9"/>
    </row>
    <row r="34" spans="1:6" ht="34.5" customHeight="1">
      <c r="A34" s="15">
        <v>21</v>
      </c>
      <c r="B34" s="19" t="s">
        <v>45</v>
      </c>
      <c r="C34" s="11" t="s">
        <v>4</v>
      </c>
      <c r="D34" s="24">
        <f>1.2*2.2*0.16</f>
        <v>0.42</v>
      </c>
      <c r="E34" s="24"/>
      <c r="F34" s="9"/>
    </row>
    <row r="35" spans="1:6" ht="34.5" customHeight="1">
      <c r="A35" s="15"/>
      <c r="B35" s="19" t="s">
        <v>14</v>
      </c>
      <c r="C35" s="11" t="s">
        <v>35</v>
      </c>
      <c r="D35" s="24">
        <v>4.6</v>
      </c>
      <c r="E35" s="24"/>
      <c r="F35" s="9"/>
    </row>
    <row r="36" spans="1:6" ht="34.5" customHeight="1">
      <c r="A36" s="15"/>
      <c r="B36" s="19" t="s">
        <v>15</v>
      </c>
      <c r="C36" s="11" t="s">
        <v>35</v>
      </c>
      <c r="D36" s="24">
        <v>49</v>
      </c>
      <c r="E36" s="24"/>
      <c r="F36" s="9"/>
    </row>
    <row r="37" spans="1:6" ht="34.5" customHeight="1">
      <c r="A37" s="15"/>
      <c r="B37" s="19" t="s">
        <v>16</v>
      </c>
      <c r="C37" s="11" t="s">
        <v>35</v>
      </c>
      <c r="D37" s="24">
        <v>17</v>
      </c>
      <c r="E37" s="24"/>
      <c r="F37" s="9"/>
    </row>
    <row r="38" spans="1:6" ht="34.5" customHeight="1">
      <c r="A38" s="15">
        <v>22</v>
      </c>
      <c r="B38" s="19" t="s">
        <v>31</v>
      </c>
      <c r="C38" s="11" t="s">
        <v>4</v>
      </c>
      <c r="D38" s="24">
        <v>1.1</v>
      </c>
      <c r="E38" s="24"/>
      <c r="F38" s="9"/>
    </row>
    <row r="39" spans="1:6" ht="34.5" customHeight="1">
      <c r="A39" s="15"/>
      <c r="B39" s="19" t="s">
        <v>14</v>
      </c>
      <c r="C39" s="11" t="s">
        <v>35</v>
      </c>
      <c r="D39" s="24">
        <v>15</v>
      </c>
      <c r="E39" s="24"/>
      <c r="F39" s="9"/>
    </row>
    <row r="40" spans="1:6" ht="34.5" customHeight="1">
      <c r="A40" s="15"/>
      <c r="B40" s="19" t="s">
        <v>15</v>
      </c>
      <c r="C40" s="11" t="s">
        <v>35</v>
      </c>
      <c r="D40" s="24">
        <v>58</v>
      </c>
      <c r="E40" s="24"/>
      <c r="F40" s="9"/>
    </row>
    <row r="41" spans="1:6" ht="34.5" customHeight="1">
      <c r="A41" s="15"/>
      <c r="B41" s="19" t="s">
        <v>16</v>
      </c>
      <c r="C41" s="11" t="s">
        <v>35</v>
      </c>
      <c r="D41" s="24">
        <v>54</v>
      </c>
      <c r="E41" s="24"/>
      <c r="F41" s="9"/>
    </row>
    <row r="42" spans="1:6" ht="34.5" customHeight="1">
      <c r="A42" s="5">
        <v>23</v>
      </c>
      <c r="B42" s="19" t="s">
        <v>22</v>
      </c>
      <c r="C42" s="11" t="s">
        <v>32</v>
      </c>
      <c r="D42" s="24">
        <v>0.02</v>
      </c>
      <c r="E42" s="24"/>
      <c r="F42" s="9"/>
    </row>
    <row r="43" spans="1:6" ht="34.5" customHeight="1">
      <c r="A43" s="10"/>
      <c r="B43" s="51" t="s">
        <v>46</v>
      </c>
      <c r="C43" s="5"/>
      <c r="D43" s="6"/>
      <c r="E43" s="6"/>
      <c r="F43" s="6"/>
    </row>
    <row r="44" spans="1:6" ht="34.5" customHeight="1">
      <c r="A44" s="5">
        <v>24</v>
      </c>
      <c r="B44" s="19" t="s">
        <v>63</v>
      </c>
      <c r="C44" s="5" t="s">
        <v>2</v>
      </c>
      <c r="D44" s="30">
        <f>0.6/100</f>
        <v>0.006</v>
      </c>
      <c r="E44" s="25"/>
      <c r="F44" s="25"/>
    </row>
    <row r="45" spans="1:6" s="4" customFormat="1" ht="34.5" customHeight="1">
      <c r="A45" s="7">
        <v>25</v>
      </c>
      <c r="B45" s="19" t="s">
        <v>64</v>
      </c>
      <c r="C45" s="7" t="s">
        <v>3</v>
      </c>
      <c r="D45" s="16">
        <f>0.12/10</f>
        <v>0.012</v>
      </c>
      <c r="E45" s="14"/>
      <c r="F45" s="13"/>
    </row>
    <row r="46" spans="1:6" ht="34.5" customHeight="1">
      <c r="A46" s="15">
        <v>26</v>
      </c>
      <c r="B46" s="19" t="s">
        <v>47</v>
      </c>
      <c r="C46" s="7" t="s">
        <v>10</v>
      </c>
      <c r="D46" s="21">
        <f>1.6/100</f>
        <v>0.016</v>
      </c>
      <c r="E46" s="8"/>
      <c r="F46" s="9"/>
    </row>
    <row r="47" spans="1:6" ht="34.5" customHeight="1">
      <c r="A47" s="15"/>
      <c r="B47" s="19" t="s">
        <v>15</v>
      </c>
      <c r="C47" s="7" t="s">
        <v>35</v>
      </c>
      <c r="D47" s="37">
        <v>165</v>
      </c>
      <c r="E47" s="8"/>
      <c r="F47" s="9"/>
    </row>
    <row r="48" spans="1:6" ht="34.5" customHeight="1">
      <c r="A48" s="15"/>
      <c r="B48" s="19" t="s">
        <v>17</v>
      </c>
      <c r="C48" s="7" t="s">
        <v>35</v>
      </c>
      <c r="D48" s="37">
        <v>14</v>
      </c>
      <c r="E48" s="8"/>
      <c r="F48" s="9"/>
    </row>
    <row r="49" spans="1:6" ht="34.5" customHeight="1">
      <c r="A49" s="10"/>
      <c r="B49" s="51" t="s">
        <v>52</v>
      </c>
      <c r="C49" s="5"/>
      <c r="D49" s="6"/>
      <c r="E49" s="6"/>
      <c r="F49" s="6"/>
    </row>
    <row r="50" spans="1:6" ht="34.5" customHeight="1">
      <c r="A50" s="5">
        <v>27</v>
      </c>
      <c r="B50" s="19" t="s">
        <v>65</v>
      </c>
      <c r="C50" s="5" t="s">
        <v>2</v>
      </c>
      <c r="D50" s="30">
        <f>1.5/100</f>
        <v>0.015</v>
      </c>
      <c r="E50" s="25"/>
      <c r="F50" s="25"/>
    </row>
    <row r="51" spans="1:6" ht="34.5" customHeight="1">
      <c r="A51" s="5">
        <v>28</v>
      </c>
      <c r="B51" s="19" t="s">
        <v>66</v>
      </c>
      <c r="C51" s="7" t="s">
        <v>2</v>
      </c>
      <c r="D51" s="40">
        <f>1.4*1.4*0.1/100</f>
        <v>0.002</v>
      </c>
      <c r="E51" s="32"/>
      <c r="F51" s="25"/>
    </row>
    <row r="52" spans="1:6" ht="34.5" customHeight="1">
      <c r="A52" s="15">
        <v>29</v>
      </c>
      <c r="B52" s="19" t="s">
        <v>53</v>
      </c>
      <c r="C52" s="5" t="s">
        <v>3</v>
      </c>
      <c r="D52" s="30">
        <f>1.14/10</f>
        <v>0.114</v>
      </c>
      <c r="E52" s="25"/>
      <c r="F52" s="25"/>
    </row>
    <row r="53" spans="1:6" ht="34.5" customHeight="1">
      <c r="A53" s="15"/>
      <c r="B53" s="19" t="s">
        <v>18</v>
      </c>
      <c r="C53" s="5" t="s">
        <v>35</v>
      </c>
      <c r="D53" s="25">
        <v>71</v>
      </c>
      <c r="E53" s="25"/>
      <c r="F53" s="25"/>
    </row>
    <row r="54" spans="1:6" ht="34.5" customHeight="1">
      <c r="A54" s="15"/>
      <c r="B54" s="19" t="s">
        <v>73</v>
      </c>
      <c r="C54" s="5" t="s">
        <v>33</v>
      </c>
      <c r="D54" s="25">
        <v>1</v>
      </c>
      <c r="E54" s="25"/>
      <c r="F54" s="25"/>
    </row>
    <row r="55" spans="1:6" ht="34.5" customHeight="1">
      <c r="A55" s="10"/>
      <c r="B55" s="51" t="s">
        <v>74</v>
      </c>
      <c r="C55" s="5"/>
      <c r="D55" s="6"/>
      <c r="E55" s="6"/>
      <c r="F55" s="6"/>
    </row>
    <row r="56" spans="1:6" ht="34.5" customHeight="1">
      <c r="A56" s="5">
        <v>30</v>
      </c>
      <c r="B56" s="19" t="s">
        <v>75</v>
      </c>
      <c r="C56" s="11" t="s">
        <v>2</v>
      </c>
      <c r="D56" s="26">
        <f>((0.75*0.4*0.4*2)+(7.5*0.2*0.5))/100</f>
        <v>0.0099</v>
      </c>
      <c r="E56" s="24"/>
      <c r="F56" s="25"/>
    </row>
    <row r="57" spans="1:6" ht="34.5" customHeight="1">
      <c r="A57" s="7">
        <v>31</v>
      </c>
      <c r="B57" s="20" t="s">
        <v>79</v>
      </c>
      <c r="C57" s="12" t="s">
        <v>1</v>
      </c>
      <c r="D57" s="41">
        <f>D56/10</f>
        <v>0.00099</v>
      </c>
      <c r="E57" s="24"/>
      <c r="F57" s="24"/>
    </row>
    <row r="58" spans="1:6" ht="34.5" customHeight="1">
      <c r="A58" s="5">
        <v>32</v>
      </c>
      <c r="B58" s="19" t="s">
        <v>67</v>
      </c>
      <c r="C58" s="7" t="s">
        <v>3</v>
      </c>
      <c r="D58" s="42">
        <v>0.0182</v>
      </c>
      <c r="E58" s="32"/>
      <c r="F58" s="25"/>
    </row>
    <row r="59" spans="1:6" ht="34.5" customHeight="1">
      <c r="A59" s="17">
        <v>33</v>
      </c>
      <c r="B59" s="19" t="s">
        <v>48</v>
      </c>
      <c r="C59" s="11" t="s">
        <v>4</v>
      </c>
      <c r="D59" s="24">
        <v>0.8</v>
      </c>
      <c r="E59" s="24"/>
      <c r="F59" s="24"/>
    </row>
    <row r="60" spans="1:6" ht="34.5" customHeight="1">
      <c r="A60" s="17"/>
      <c r="B60" s="19" t="s">
        <v>19</v>
      </c>
      <c r="C60" s="5" t="s">
        <v>35</v>
      </c>
      <c r="D60" s="25">
        <v>39</v>
      </c>
      <c r="E60" s="25"/>
      <c r="F60" s="25"/>
    </row>
    <row r="61" spans="1:6" ht="34.5" customHeight="1">
      <c r="A61" s="17"/>
      <c r="B61" s="19" t="s">
        <v>18</v>
      </c>
      <c r="C61" s="5" t="s">
        <v>35</v>
      </c>
      <c r="D61" s="25">
        <v>30</v>
      </c>
      <c r="E61" s="25"/>
      <c r="F61" s="25"/>
    </row>
    <row r="62" spans="1:6" ht="34.5" customHeight="1">
      <c r="A62" s="17">
        <v>34</v>
      </c>
      <c r="B62" s="19" t="s">
        <v>76</v>
      </c>
      <c r="C62" s="5" t="s">
        <v>11</v>
      </c>
      <c r="D62" s="30">
        <f>11.9/100</f>
        <v>0.119</v>
      </c>
      <c r="E62" s="25"/>
      <c r="F62" s="24"/>
    </row>
    <row r="63" spans="1:6" ht="34.5" customHeight="1">
      <c r="A63" s="17"/>
      <c r="B63" s="19" t="s">
        <v>12</v>
      </c>
      <c r="C63" s="5" t="s">
        <v>35</v>
      </c>
      <c r="D63" s="25">
        <v>9.25</v>
      </c>
      <c r="E63" s="25"/>
      <c r="F63" s="24"/>
    </row>
    <row r="64" spans="1:6" ht="34.5" customHeight="1">
      <c r="A64" s="17"/>
      <c r="B64" s="19" t="s">
        <v>13</v>
      </c>
      <c r="C64" s="5" t="s">
        <v>35</v>
      </c>
      <c r="D64" s="25">
        <v>69</v>
      </c>
      <c r="E64" s="25"/>
      <c r="F64" s="24"/>
    </row>
    <row r="65" spans="1:6" ht="34.5" customHeight="1">
      <c r="A65" s="7">
        <v>35</v>
      </c>
      <c r="B65" s="19" t="s">
        <v>77</v>
      </c>
      <c r="C65" s="7" t="s">
        <v>11</v>
      </c>
      <c r="D65" s="21">
        <f>D62*2</f>
        <v>0.238</v>
      </c>
      <c r="E65" s="8"/>
      <c r="F65" s="24"/>
    </row>
    <row r="66" spans="1:6" ht="34.5" customHeight="1">
      <c r="A66" s="7">
        <v>36</v>
      </c>
      <c r="B66" s="19" t="s">
        <v>78</v>
      </c>
      <c r="C66" s="5" t="s">
        <v>11</v>
      </c>
      <c r="D66" s="25">
        <f>D65</f>
        <v>0.24</v>
      </c>
      <c r="E66" s="25"/>
      <c r="F66" s="24"/>
    </row>
    <row r="67" spans="1:6" ht="34.5" customHeight="1">
      <c r="A67" s="10"/>
      <c r="B67" s="51" t="s">
        <v>68</v>
      </c>
      <c r="C67" s="5"/>
      <c r="D67" s="6"/>
      <c r="E67" s="6"/>
      <c r="F67" s="6"/>
    </row>
    <row r="68" spans="1:6" ht="34.5" customHeight="1">
      <c r="A68" s="5">
        <v>37</v>
      </c>
      <c r="B68" s="19" t="s">
        <v>69</v>
      </c>
      <c r="C68" s="11" t="s">
        <v>4</v>
      </c>
      <c r="D68" s="24">
        <v>0.02</v>
      </c>
      <c r="E68" s="24"/>
      <c r="F68" s="9"/>
    </row>
    <row r="69" spans="1:6" ht="34.5" customHeight="1">
      <c r="A69" s="15">
        <v>38</v>
      </c>
      <c r="B69" s="19" t="s">
        <v>70</v>
      </c>
      <c r="C69" s="7" t="s">
        <v>5</v>
      </c>
      <c r="D69" s="40">
        <f>18.4/100</f>
        <v>0.184</v>
      </c>
      <c r="E69" s="32"/>
      <c r="F69" s="31"/>
    </row>
    <row r="70" spans="1:6" ht="34.5" customHeight="1">
      <c r="A70" s="15"/>
      <c r="B70" s="19" t="s">
        <v>71</v>
      </c>
      <c r="C70" s="7" t="s">
        <v>35</v>
      </c>
      <c r="D70" s="31">
        <v>90</v>
      </c>
      <c r="E70" s="32"/>
      <c r="F70" s="31"/>
    </row>
    <row r="71" spans="1:6" ht="34.5" customHeight="1">
      <c r="A71" s="15"/>
      <c r="B71" s="19" t="s">
        <v>20</v>
      </c>
      <c r="C71" s="7" t="s">
        <v>35</v>
      </c>
      <c r="D71" s="31">
        <v>24</v>
      </c>
      <c r="E71" s="32"/>
      <c r="F71" s="31"/>
    </row>
    <row r="72" spans="1:6" ht="34.5" customHeight="1">
      <c r="A72" s="15"/>
      <c r="B72" s="19" t="s">
        <v>21</v>
      </c>
      <c r="C72" s="7" t="s">
        <v>35</v>
      </c>
      <c r="D72" s="31">
        <v>450</v>
      </c>
      <c r="E72" s="32"/>
      <c r="F72" s="31"/>
    </row>
    <row r="73" spans="1:6" ht="34.5" customHeight="1">
      <c r="A73" s="5">
        <v>39</v>
      </c>
      <c r="B73" s="19" t="s">
        <v>72</v>
      </c>
      <c r="C73" s="7" t="s">
        <v>5</v>
      </c>
      <c r="D73" s="43">
        <f>D69</f>
        <v>0.184</v>
      </c>
      <c r="E73" s="29"/>
      <c r="F73" s="29"/>
    </row>
    <row r="74" spans="1:6" ht="34.5" customHeight="1">
      <c r="A74" s="18"/>
      <c r="B74" s="55" t="s">
        <v>85</v>
      </c>
      <c r="C74" s="56"/>
      <c r="D74" s="56"/>
      <c r="E74" s="18"/>
      <c r="F74" s="44"/>
    </row>
    <row r="75" spans="1:6" ht="34.5" customHeight="1">
      <c r="A75" s="18"/>
      <c r="B75" s="57" t="s">
        <v>86</v>
      </c>
      <c r="C75" s="58" t="s">
        <v>87</v>
      </c>
      <c r="D75" s="59">
        <v>0.05</v>
      </c>
      <c r="E75" s="18"/>
      <c r="F75" s="44"/>
    </row>
    <row r="76" spans="1:6" ht="34.5" customHeight="1">
      <c r="A76" s="18"/>
      <c r="B76" s="57" t="s">
        <v>85</v>
      </c>
      <c r="C76" s="58" t="s">
        <v>87</v>
      </c>
      <c r="D76" s="18"/>
      <c r="E76" s="18"/>
      <c r="F76" s="44"/>
    </row>
    <row r="77" spans="1:6" ht="34.5" customHeight="1">
      <c r="A77" s="18"/>
      <c r="B77" s="57" t="s">
        <v>88</v>
      </c>
      <c r="C77" s="58" t="s">
        <v>87</v>
      </c>
      <c r="D77" s="18"/>
      <c r="E77" s="18"/>
      <c r="F77" s="44"/>
    </row>
    <row r="78" spans="1:6" ht="34.5" customHeight="1">
      <c r="A78" s="18"/>
      <c r="B78" s="57" t="s">
        <v>89</v>
      </c>
      <c r="C78" s="57" t="s">
        <v>87</v>
      </c>
      <c r="D78" s="18"/>
      <c r="E78" s="18"/>
      <c r="F78" s="45"/>
    </row>
  </sheetData>
  <sheetProtection/>
  <mergeCells count="13">
    <mergeCell ref="C2:D2"/>
    <mergeCell ref="A3:B3"/>
    <mergeCell ref="A6:B6"/>
    <mergeCell ref="A1:F1"/>
    <mergeCell ref="A16:A18"/>
    <mergeCell ref="A23:A26"/>
    <mergeCell ref="A59:A61"/>
    <mergeCell ref="A62:A64"/>
    <mergeCell ref="A34:A37"/>
    <mergeCell ref="A38:A41"/>
    <mergeCell ref="A69:A72"/>
    <mergeCell ref="A46:A48"/>
    <mergeCell ref="A52:A5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user</cp:lastModifiedBy>
  <cp:lastPrinted>2015-02-23T13:06:24Z</cp:lastPrinted>
  <dcterms:created xsi:type="dcterms:W3CDTF">2011-02-25T06:29:41Z</dcterms:created>
  <dcterms:modified xsi:type="dcterms:W3CDTF">2015-02-23T13:11:54Z</dcterms:modified>
  <cp:category/>
  <cp:version/>
  <cp:contentType/>
  <cp:contentStatus/>
</cp:coreProperties>
</file>