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2390" activeTab="0"/>
  </bookViews>
  <sheets>
    <sheet name="danarti #4" sheetId="1" r:id="rId1"/>
  </sheets>
  <definedNames>
    <definedName name="_xlnm.Print_Area" localSheetId="0">'danarti #4'!$A$1:$G$45</definedName>
    <definedName name="_xlnm.Print_Titles" localSheetId="0">'danarti #4'!$6:$6</definedName>
  </definedNames>
  <calcPr fullCalcOnLoad="1"/>
</workbook>
</file>

<file path=xl/sharedStrings.xml><?xml version="1.0" encoding="utf-8"?>
<sst xmlns="http://schemas.openxmlformats.org/spreadsheetml/2006/main" count="100" uniqueCount="77">
  <si>
    <t>c</t>
  </si>
  <si>
    <t>#</t>
  </si>
  <si>
    <t>samuSaos dasaxeleba</t>
  </si>
  <si>
    <t>ganz.</t>
  </si>
  <si>
    <r>
      <t>m</t>
    </r>
    <r>
      <rPr>
        <vertAlign val="superscript"/>
        <sz val="10"/>
        <rFont val="AcadNusx"/>
        <family val="0"/>
      </rPr>
      <t>2</t>
    </r>
  </si>
  <si>
    <t>raod.</t>
  </si>
  <si>
    <t>1.1</t>
  </si>
  <si>
    <t xml:space="preserve">  1. mosamzadebeli samuSaoebi</t>
  </si>
  <si>
    <t>wasacxebi hidroizolacia (2 jerad)</t>
  </si>
  <si>
    <t>t</t>
  </si>
  <si>
    <r>
      <t>m</t>
    </r>
    <r>
      <rPr>
        <vertAlign val="superscript"/>
        <sz val="10"/>
        <rFont val="AcadNusx"/>
        <family val="0"/>
      </rPr>
      <t>3</t>
    </r>
  </si>
  <si>
    <t>armatura</t>
  </si>
  <si>
    <t>karieridan moziduli xreSovani gruntis ukuCayra da datkepna xeliT</t>
  </si>
  <si>
    <t xml:space="preserve">RorRis sagebi </t>
  </si>
  <si>
    <t xml:space="preserve">  2. sadrenaJe qselis mowyoba</t>
  </si>
  <si>
    <t>2.1</t>
  </si>
  <si>
    <t>2.3</t>
  </si>
  <si>
    <t>monoliTuri rkinabetonis kiuvetis mowyoba:</t>
  </si>
  <si>
    <t>mSeneblobis periodSi gzis inventaruli niSnebiT aRWurva:</t>
  </si>
  <si>
    <r>
      <t xml:space="preserve">betoni </t>
    </r>
    <r>
      <rPr>
        <sz val="10"/>
        <rFont val="Times New Roman"/>
        <family val="1"/>
      </rPr>
      <t>B25 F200 W6</t>
    </r>
  </si>
  <si>
    <t>ezoSi Sesasvlelebi:</t>
  </si>
  <si>
    <t>gruntis damuSaveba xeliT, datvirTva da gatana nayarSi</t>
  </si>
  <si>
    <r>
      <t xml:space="preserve">RorRis sagebi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-10sm</t>
    </r>
  </si>
  <si>
    <r>
      <t xml:space="preserve">portaluri kedlis mowyoba monoliTuri betoniT </t>
    </r>
    <r>
      <rPr>
        <sz val="10"/>
        <rFont val="Times New Roman"/>
        <family val="1"/>
      </rPr>
      <t>B25 F200 W6</t>
    </r>
  </si>
  <si>
    <t>gruntis damuSaveba xeliT, mosworeba adgilze</t>
  </si>
  <si>
    <t xml:space="preserve">rkinabetonis kiuvetis mowyoba </t>
  </si>
  <si>
    <t>gruntis kiuvetis Sevseba, karieridan moziduli xreSovani gruntiT da datkepna fenebad</t>
  </si>
  <si>
    <r>
      <t xml:space="preserve">arsebuli liTonis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=530mm milebis gawmenda xeliT, datvirTva a/TviTmclelebze da gatana nayarSi   </t>
    </r>
  </si>
  <si>
    <r>
      <t xml:space="preserve">arsebuli liTonis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=530mm demontaJi da montaJi saproeqto niSnulze, amwiT</t>
    </r>
  </si>
  <si>
    <t>mierTebebi:</t>
  </si>
  <si>
    <r>
      <t>RorRis sagebi</t>
    </r>
  </si>
  <si>
    <t>2.2</t>
  </si>
  <si>
    <t>2.4</t>
  </si>
  <si>
    <t>2.5</t>
  </si>
  <si>
    <t>2.6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</si>
  <si>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</si>
  <si>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</si>
  <si>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</si>
  <si>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</si>
  <si>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</si>
  <si>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</si>
  <si>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</si>
  <si>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</si>
  <si>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</si>
  <si>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</si>
  <si>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</si>
  <si>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 xml:space="preserve">Sidasaxelmwifoebrivi mniSvnelobis (S-116) maTxoji-xidi-gordi-kinCxas saavtomobilo gzis me-14 km-Si wylis acilebis mizniT Casatarebeli prevenciuli RonisZiebebis samuSaoebi
</t>
  </si>
  <si>
    <r>
      <t xml:space="preserve">monoliTuri betonis kedlis mowyoba arsebul betonis wyalmimReb Waze </t>
    </r>
    <r>
      <rPr>
        <sz val="10"/>
        <rFont val="Times New Roman"/>
        <family val="1"/>
      </rPr>
      <t>B25 F200 W6</t>
    </r>
  </si>
  <si>
    <t>2.7</t>
  </si>
  <si>
    <t>1.1.1</t>
  </si>
  <si>
    <t>1.1.2</t>
  </si>
  <si>
    <t>gruntis kiuvetis zedapiris moSandakeba xeliT</t>
  </si>
  <si>
    <t>2.3.6</t>
  </si>
  <si>
    <t>2.3.7</t>
  </si>
  <si>
    <r>
      <t xml:space="preserve">safaris aRdgena qviSa-xreSovani nareviT (0-40mm),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-20sm.</t>
    </r>
  </si>
  <si>
    <t>2.3.8</t>
  </si>
  <si>
    <t>arsebul betonis wyalmimReb Wis ZirSi burRilebis mowyoba da burRilebSi armaturis ankerebis Cayeneba, qviSa-cementis xsnarze</t>
  </si>
  <si>
    <t>xarjTaRricxva</t>
  </si>
  <si>
    <t>Rirebuleba (lari)</t>
  </si>
  <si>
    <t>erTeuli</t>
  </si>
  <si>
    <t>mTliani</t>
  </si>
  <si>
    <t>sul</t>
  </si>
  <si>
    <t>d.R.g. _ 18%</t>
  </si>
  <si>
    <t>mTliani Rirebuleba</t>
  </si>
  <si>
    <t>*</t>
  </si>
  <si>
    <t>gauTvaliswinebeli samuSaoebi 5%</t>
  </si>
  <si>
    <t>**</t>
  </si>
  <si>
    <t>mTlianad Rirebuleba danaricxebiT</t>
  </si>
  <si>
    <t>*) aRniSnuli Tanxis gamoyeneba moxdeba mxolod damkveTis (Semsyidvelis) nebarTviT, misive iniciativiT an mimwodeblis mier dasabuTebuli da argumentirebuli winadadebis ganxilvisa da SeTanxmebis safuZvelze damkveTis (Semsyidvelis) saTanado gadawyvetilebis miRebis Semdeg</t>
  </si>
  <si>
    <t>**) fasebi iangariSeba saqarTvelos kanonmdeblobiT dadgenili yvela gadasaxadis gaTvaliswinebiT</t>
  </si>
  <si>
    <t>inventaruli standartuli sagzao niSnebis dayeneba liTonis dgarebze brtyeli III tipiuri zomis ГОСТ 10807-78 mixedviT</t>
  </si>
  <si>
    <t>inventaruli SesaRobi mowyobiloba</t>
  </si>
  <si>
    <t>kg</t>
  </si>
  <si>
    <t>5.2</t>
  </si>
  <si>
    <t>grZ.m</t>
  </si>
  <si>
    <t>17</t>
  </si>
  <si>
    <t>danarTi #4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</si>
</sst>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[$-FC19]d\ mmmm\ yyyy\ &quot;г.&quot;"/>
    <numFmt numFmtId="180" formatCode="[$-409]dddd\,\ mmmm\ dd\,\ yyyy"/>
    <numFmt numFmtId="181" formatCode="[$-409]h:mm:ss\ AM/PM"/>
  </numFmts>
  <fonts count="48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b/>
      <sz val="10"/>
      <name val="AcadMtavr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6"/>
      <name val="AcadMtavr"/>
      <family val="0"/>
    </font>
    <font>
      <b/>
      <i/>
      <sz val="11"/>
      <name val="AcadMtavr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55" applyFont="1" applyBorder="1" applyAlignment="1">
      <alignment vertic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49" fontId="11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1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1" fontId="6" fillId="32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 shrinkToFit="1"/>
    </xf>
    <xf numFmtId="49" fontId="11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55" applyFont="1" applyBorder="1" applyAlignment="1">
      <alignment horizontal="left" vertical="center" wrapText="1"/>
      <protection/>
    </xf>
    <xf numFmtId="0" fontId="1" fillId="0" borderId="14" xfId="55" applyFont="1" applyBorder="1" applyAlignment="1">
      <alignment horizontal="left" vertical="center" wrapText="1"/>
      <protection/>
    </xf>
    <xf numFmtId="0" fontId="1" fillId="0" borderId="15" xfId="55" applyFont="1" applyFill="1" applyBorder="1" applyAlignment="1">
      <alignment horizontal="left" vertical="center" wrapText="1"/>
      <protection/>
    </xf>
    <xf numFmtId="0" fontId="1" fillId="0" borderId="15" xfId="55" applyFont="1" applyBorder="1" applyAlignment="1">
      <alignment horizontal="left" vertical="center" wrapText="1"/>
      <protection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5"/>
  <sheetViews>
    <sheetView tabSelected="1" view="pageBreakPreview" zoomScaleSheetLayoutView="100" zoomScalePageLayoutView="0" workbookViewId="0" topLeftCell="A28">
      <selection activeCell="G38" sqref="G38:G42"/>
    </sheetView>
  </sheetViews>
  <sheetFormatPr defaultColWidth="9.140625" defaultRowHeight="19.5" customHeight="1"/>
  <cols>
    <col min="1" max="1" width="5.7109375" style="2" customWidth="1"/>
    <col min="2" max="2" width="33.7109375" style="3" customWidth="1"/>
    <col min="3" max="3" width="20.7109375" style="3" customWidth="1"/>
    <col min="4" max="4" width="7.7109375" style="2" customWidth="1"/>
    <col min="5" max="5" width="8.7109375" style="2" customWidth="1"/>
    <col min="6" max="7" width="10.28125" style="2" customWidth="1"/>
    <col min="8" max="9" width="9.140625" style="1" customWidth="1"/>
    <col min="10" max="16384" width="9.140625" style="5" customWidth="1"/>
  </cols>
  <sheetData>
    <row r="1" spans="5:7" ht="19.5" customHeight="1">
      <c r="E1" s="69" t="s">
        <v>76</v>
      </c>
      <c r="F1" s="69"/>
      <c r="G1" s="69"/>
    </row>
    <row r="2" spans="1:9" s="1" customFormat="1" ht="24.7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</row>
    <row r="3" spans="1:7" s="1" customFormat="1" ht="45" customHeight="1">
      <c r="A3" s="61" t="s">
        <v>46</v>
      </c>
      <c r="B3" s="61"/>
      <c r="C3" s="61"/>
      <c r="D3" s="61"/>
      <c r="E3" s="61"/>
      <c r="F3" s="61"/>
      <c r="G3" s="61"/>
    </row>
    <row r="4" spans="1:7" s="4" customFormat="1" ht="21.75" customHeight="1">
      <c r="A4" s="62" t="s">
        <v>1</v>
      </c>
      <c r="B4" s="62" t="s">
        <v>2</v>
      </c>
      <c r="C4" s="62"/>
      <c r="D4" s="62" t="s">
        <v>3</v>
      </c>
      <c r="E4" s="62" t="s">
        <v>5</v>
      </c>
      <c r="F4" s="54" t="s">
        <v>58</v>
      </c>
      <c r="G4" s="55"/>
    </row>
    <row r="5" spans="1:7" s="4" customFormat="1" ht="21.75" customHeight="1">
      <c r="A5" s="62"/>
      <c r="B5" s="62"/>
      <c r="C5" s="62"/>
      <c r="D5" s="62"/>
      <c r="E5" s="62"/>
      <c r="F5" s="26" t="s">
        <v>59</v>
      </c>
      <c r="G5" s="26" t="s">
        <v>60</v>
      </c>
    </row>
    <row r="6" spans="1:7" s="6" customFormat="1" ht="15" customHeight="1">
      <c r="A6" s="12">
        <v>1</v>
      </c>
      <c r="B6" s="63">
        <v>2</v>
      </c>
      <c r="C6" s="63"/>
      <c r="D6" s="12">
        <v>3</v>
      </c>
      <c r="E6" s="12">
        <v>4</v>
      </c>
      <c r="F6" s="28">
        <v>5</v>
      </c>
      <c r="G6" s="28">
        <v>6</v>
      </c>
    </row>
    <row r="7" spans="1:7" s="1" customFormat="1" ht="30" customHeight="1">
      <c r="A7" s="64" t="s">
        <v>7</v>
      </c>
      <c r="B7" s="64"/>
      <c r="C7" s="64"/>
      <c r="D7" s="64"/>
      <c r="E7" s="64"/>
      <c r="F7" s="64"/>
      <c r="G7" s="64"/>
    </row>
    <row r="8" spans="1:7" s="4" customFormat="1" ht="24.75" customHeight="1">
      <c r="A8" s="11" t="s">
        <v>6</v>
      </c>
      <c r="B8" s="57" t="s">
        <v>18</v>
      </c>
      <c r="C8" s="57"/>
      <c r="D8" s="57"/>
      <c r="E8" s="57"/>
      <c r="F8" s="57"/>
      <c r="G8" s="57"/>
    </row>
    <row r="9" spans="1:11" s="42" customFormat="1" ht="49.5" customHeight="1">
      <c r="A9" s="21" t="s">
        <v>49</v>
      </c>
      <c r="B9" s="46" t="s">
        <v>70</v>
      </c>
      <c r="C9" s="47"/>
      <c r="D9" s="8" t="s">
        <v>0</v>
      </c>
      <c r="E9" s="13">
        <v>20</v>
      </c>
      <c r="F9" s="30"/>
      <c r="G9" s="30"/>
      <c r="H9" s="39"/>
      <c r="I9" s="40"/>
      <c r="J9" s="40"/>
      <c r="K9" s="41"/>
    </row>
    <row r="10" spans="1:13" s="40" customFormat="1" ht="24.75" customHeight="1">
      <c r="A10" s="21" t="s">
        <v>50</v>
      </c>
      <c r="B10" s="48" t="s">
        <v>71</v>
      </c>
      <c r="C10" s="48"/>
      <c r="D10" s="8" t="s">
        <v>72</v>
      </c>
      <c r="E10" s="13">
        <v>680.8</v>
      </c>
      <c r="F10" s="30"/>
      <c r="G10" s="30"/>
      <c r="H10" s="43"/>
      <c r="K10" s="42"/>
      <c r="L10" s="42"/>
      <c r="M10" s="42"/>
    </row>
    <row r="11" spans="1:9" ht="30" customHeight="1">
      <c r="A11" s="64" t="s">
        <v>14</v>
      </c>
      <c r="B11" s="64"/>
      <c r="C11" s="64"/>
      <c r="D11" s="64"/>
      <c r="E11" s="64"/>
      <c r="F11" s="64"/>
      <c r="G11" s="64"/>
      <c r="H11" s="5"/>
      <c r="I11" s="5"/>
    </row>
    <row r="12" spans="1:7" s="4" customFormat="1" ht="24.75" customHeight="1">
      <c r="A12" s="11" t="s">
        <v>15</v>
      </c>
      <c r="B12" s="57" t="s">
        <v>25</v>
      </c>
      <c r="C12" s="57"/>
      <c r="D12" s="57"/>
      <c r="E12" s="57"/>
      <c r="F12" s="57"/>
      <c r="G12" s="57"/>
    </row>
    <row r="13" spans="1:10" s="6" customFormat="1" ht="24.75" customHeight="1">
      <c r="A13" s="21" t="s">
        <v>31</v>
      </c>
      <c r="B13" s="65" t="s">
        <v>51</v>
      </c>
      <c r="C13" s="65"/>
      <c r="D13" s="8" t="s">
        <v>4</v>
      </c>
      <c r="E13" s="13">
        <f>ROUND(3.2*225,0)</f>
        <v>720</v>
      </c>
      <c r="F13" s="29"/>
      <c r="G13" s="29"/>
      <c r="H13" s="33"/>
      <c r="I13" s="4"/>
      <c r="J13" s="4"/>
    </row>
    <row r="14" spans="1:10" s="6" customFormat="1" ht="34.5" customHeight="1">
      <c r="A14" s="21" t="s">
        <v>16</v>
      </c>
      <c r="B14" s="65" t="s">
        <v>26</v>
      </c>
      <c r="C14" s="65"/>
      <c r="D14" s="8" t="s">
        <v>10</v>
      </c>
      <c r="E14" s="13">
        <f>ROUND((1.16*63)+(0.68*39)+(1.3*44)+(31*0.52)+(0.5*37)+(0.82*12),0)</f>
        <v>201</v>
      </c>
      <c r="F14" s="29"/>
      <c r="G14" s="29"/>
      <c r="H14" s="33"/>
      <c r="I14" s="4"/>
      <c r="J14" s="4"/>
    </row>
    <row r="15" spans="1:8" s="4" customFormat="1" ht="24.75" customHeight="1">
      <c r="A15" s="21" t="s">
        <v>32</v>
      </c>
      <c r="B15" s="65" t="s">
        <v>13</v>
      </c>
      <c r="C15" s="65"/>
      <c r="D15" s="7" t="s">
        <v>10</v>
      </c>
      <c r="E15" s="13">
        <f>ROUND(225*1*0.1,0)</f>
        <v>23</v>
      </c>
      <c r="F15" s="29"/>
      <c r="G15" s="29"/>
      <c r="H15" s="33"/>
    </row>
    <row r="16" spans="1:7" s="4" customFormat="1" ht="24.75" customHeight="1">
      <c r="A16" s="22" t="s">
        <v>33</v>
      </c>
      <c r="B16" s="66" t="s">
        <v>17</v>
      </c>
      <c r="C16" s="65"/>
      <c r="D16" s="14"/>
      <c r="E16" s="9"/>
      <c r="F16" s="30"/>
      <c r="G16" s="30"/>
    </row>
    <row r="17" spans="1:8" s="4" customFormat="1" ht="24.75" customHeight="1">
      <c r="A17" s="19"/>
      <c r="B17" s="66" t="s">
        <v>19</v>
      </c>
      <c r="C17" s="65"/>
      <c r="D17" s="7" t="s">
        <v>10</v>
      </c>
      <c r="E17" s="13">
        <f>ROUND(225*0.34,1)</f>
        <v>76.5</v>
      </c>
      <c r="F17" s="29"/>
      <c r="G17" s="29"/>
      <c r="H17" s="33"/>
    </row>
    <row r="18" spans="1:8" s="4" customFormat="1" ht="24.75" customHeight="1">
      <c r="A18" s="20"/>
      <c r="B18" s="68" t="s">
        <v>11</v>
      </c>
      <c r="C18" s="66"/>
      <c r="D18" s="7" t="s">
        <v>9</v>
      </c>
      <c r="E18" s="15">
        <f>ROUND(14.2*225/1000,1)</f>
        <v>3.2</v>
      </c>
      <c r="F18" s="29"/>
      <c r="G18" s="29"/>
      <c r="H18" s="33"/>
    </row>
    <row r="19" spans="1:8" s="4" customFormat="1" ht="34.5" customHeight="1">
      <c r="A19" s="18" t="s">
        <v>34</v>
      </c>
      <c r="B19" s="66" t="s">
        <v>47</v>
      </c>
      <c r="C19" s="65"/>
      <c r="D19" s="7" t="s">
        <v>10</v>
      </c>
      <c r="E19" s="13">
        <f>ROUND((2*1*0.3)-0.07,1)</f>
        <v>0.5</v>
      </c>
      <c r="F19" s="29"/>
      <c r="G19" s="29"/>
      <c r="H19" s="33"/>
    </row>
    <row r="20" spans="1:8" s="4" customFormat="1" ht="49.5" customHeight="1">
      <c r="A20" s="20"/>
      <c r="B20" s="66" t="s">
        <v>56</v>
      </c>
      <c r="C20" s="65"/>
      <c r="D20" s="7" t="s">
        <v>72</v>
      </c>
      <c r="E20" s="25" t="s">
        <v>73</v>
      </c>
      <c r="F20" s="29"/>
      <c r="G20" s="29"/>
      <c r="H20" s="33"/>
    </row>
    <row r="21" spans="1:10" s="6" customFormat="1" ht="24.75" customHeight="1">
      <c r="A21" s="11" t="s">
        <v>48</v>
      </c>
      <c r="B21" s="52" t="s">
        <v>8</v>
      </c>
      <c r="C21" s="52"/>
      <c r="D21" s="8" t="s">
        <v>4</v>
      </c>
      <c r="E21" s="13">
        <f>ROUND(225*0.7*2,0)</f>
        <v>315</v>
      </c>
      <c r="F21" s="29"/>
      <c r="G21" s="29"/>
      <c r="H21" s="44"/>
      <c r="I21" s="4"/>
      <c r="J21" s="4"/>
    </row>
    <row r="22" spans="1:9" ht="24.75" customHeight="1">
      <c r="A22" s="23">
        <v>2.2</v>
      </c>
      <c r="B22" s="58" t="s">
        <v>29</v>
      </c>
      <c r="C22" s="59"/>
      <c r="D22" s="59"/>
      <c r="E22" s="59"/>
      <c r="F22" s="59"/>
      <c r="G22" s="60"/>
      <c r="H22" s="5"/>
      <c r="I22" s="5"/>
    </row>
    <row r="23" spans="1:10" s="6" customFormat="1" ht="34.5" customHeight="1">
      <c r="A23" s="21" t="s">
        <v>35</v>
      </c>
      <c r="B23" s="56" t="s">
        <v>27</v>
      </c>
      <c r="C23" s="56"/>
      <c r="D23" s="16" t="s">
        <v>10</v>
      </c>
      <c r="E23" s="17">
        <f>ROUND(6*0.09+7*0.09,1)</f>
        <v>1.2</v>
      </c>
      <c r="F23" s="29"/>
      <c r="G23" s="29"/>
      <c r="H23" s="33"/>
      <c r="I23" s="4"/>
      <c r="J23" s="4"/>
    </row>
    <row r="24" spans="1:10" s="6" customFormat="1" ht="24.75" customHeight="1">
      <c r="A24" s="21" t="s">
        <v>36</v>
      </c>
      <c r="B24" s="56" t="s">
        <v>24</v>
      </c>
      <c r="C24" s="56"/>
      <c r="D24" s="16" t="s">
        <v>10</v>
      </c>
      <c r="E24" s="17">
        <f>1.8*0.4*4</f>
        <v>2.8800000000000003</v>
      </c>
      <c r="F24" s="29"/>
      <c r="G24" s="29"/>
      <c r="H24" s="33"/>
      <c r="I24" s="4"/>
      <c r="J24" s="4"/>
    </row>
    <row r="25" spans="1:10" s="6" customFormat="1" ht="24.75" customHeight="1">
      <c r="A25" s="21" t="s">
        <v>38</v>
      </c>
      <c r="B25" s="56" t="s">
        <v>22</v>
      </c>
      <c r="C25" s="56"/>
      <c r="D25" s="16" t="s">
        <v>10</v>
      </c>
      <c r="E25" s="10">
        <f>1*0.25*0.1*4</f>
        <v>0.1</v>
      </c>
      <c r="F25" s="29"/>
      <c r="G25" s="29"/>
      <c r="H25" s="33"/>
      <c r="I25" s="4"/>
      <c r="J25" s="4"/>
    </row>
    <row r="26" spans="1:10" s="6" customFormat="1" ht="34.5" customHeight="1">
      <c r="A26" s="21" t="s">
        <v>37</v>
      </c>
      <c r="B26" s="51" t="s">
        <v>23</v>
      </c>
      <c r="C26" s="52"/>
      <c r="D26" s="8" t="s">
        <v>10</v>
      </c>
      <c r="E26" s="13">
        <f>ROUND(1*1.1*0.25*4,1)</f>
        <v>1.1</v>
      </c>
      <c r="F26" s="29"/>
      <c r="G26" s="29"/>
      <c r="H26" s="33"/>
      <c r="I26" s="4"/>
      <c r="J26" s="4"/>
    </row>
    <row r="27" spans="1:10" s="6" customFormat="1" ht="24.75" customHeight="1">
      <c r="A27" s="21" t="s">
        <v>39</v>
      </c>
      <c r="B27" s="51" t="s">
        <v>8</v>
      </c>
      <c r="C27" s="52"/>
      <c r="D27" s="8" t="s">
        <v>4</v>
      </c>
      <c r="E27" s="13">
        <f>ROUND(1*1.1*4*2,0)</f>
        <v>9</v>
      </c>
      <c r="F27" s="29"/>
      <c r="G27" s="29"/>
      <c r="H27" s="33"/>
      <c r="I27" s="4"/>
      <c r="J27" s="4"/>
    </row>
    <row r="28" spans="1:10" s="6" customFormat="1" ht="34.5" customHeight="1">
      <c r="A28" s="21" t="s">
        <v>40</v>
      </c>
      <c r="B28" s="51" t="s">
        <v>12</v>
      </c>
      <c r="C28" s="52"/>
      <c r="D28" s="8" t="s">
        <v>10</v>
      </c>
      <c r="E28" s="10">
        <f>ROUND(E24-E26,0)</f>
        <v>2</v>
      </c>
      <c r="F28" s="29"/>
      <c r="G28" s="29"/>
      <c r="H28" s="44"/>
      <c r="I28" s="4"/>
      <c r="J28" s="4"/>
    </row>
    <row r="29" spans="1:9" ht="24.75" customHeight="1">
      <c r="A29" s="24">
        <v>2.3</v>
      </c>
      <c r="B29" s="58" t="s">
        <v>20</v>
      </c>
      <c r="C29" s="59"/>
      <c r="D29" s="59"/>
      <c r="E29" s="59"/>
      <c r="F29" s="59"/>
      <c r="G29" s="60"/>
      <c r="H29" s="5"/>
      <c r="I29" s="5"/>
    </row>
    <row r="30" spans="1:10" s="6" customFormat="1" ht="34.5" customHeight="1">
      <c r="A30" s="21" t="s">
        <v>41</v>
      </c>
      <c r="B30" s="56" t="s">
        <v>28</v>
      </c>
      <c r="C30" s="56"/>
      <c r="D30" s="7" t="s">
        <v>74</v>
      </c>
      <c r="E30" s="11" t="s">
        <v>75</v>
      </c>
      <c r="F30" s="29"/>
      <c r="G30" s="29"/>
      <c r="H30" s="33"/>
      <c r="I30" s="4"/>
      <c r="J30" s="4"/>
    </row>
    <row r="31" spans="1:10" s="6" customFormat="1" ht="34.5" customHeight="1">
      <c r="A31" s="21" t="s">
        <v>42</v>
      </c>
      <c r="B31" s="56" t="s">
        <v>27</v>
      </c>
      <c r="C31" s="56"/>
      <c r="D31" s="16" t="s">
        <v>10</v>
      </c>
      <c r="E31" s="17">
        <f>ROUND(17*0.09,1)</f>
        <v>1.5</v>
      </c>
      <c r="F31" s="29"/>
      <c r="G31" s="29"/>
      <c r="H31" s="33"/>
      <c r="I31" s="4"/>
      <c r="J31" s="4"/>
    </row>
    <row r="32" spans="1:10" s="6" customFormat="1" ht="24.75" customHeight="1">
      <c r="A32" s="21" t="s">
        <v>43</v>
      </c>
      <c r="B32" s="56" t="s">
        <v>21</v>
      </c>
      <c r="C32" s="56"/>
      <c r="D32" s="16" t="s">
        <v>10</v>
      </c>
      <c r="E32" s="10">
        <f>ROUND(1.36*18,0)</f>
        <v>24</v>
      </c>
      <c r="F32" s="29"/>
      <c r="G32" s="29"/>
      <c r="H32" s="33"/>
      <c r="I32" s="4"/>
      <c r="J32" s="4"/>
    </row>
    <row r="33" spans="1:10" s="6" customFormat="1" ht="24.75" customHeight="1">
      <c r="A33" s="21" t="s">
        <v>44</v>
      </c>
      <c r="B33" s="56" t="s">
        <v>30</v>
      </c>
      <c r="C33" s="56"/>
      <c r="D33" s="16" t="s">
        <v>10</v>
      </c>
      <c r="E33" s="10">
        <f>ROUND(0.3*17+1*0.25*0.1*12,0)</f>
        <v>5</v>
      </c>
      <c r="F33" s="29"/>
      <c r="G33" s="29"/>
      <c r="H33" s="33"/>
      <c r="I33" s="4"/>
      <c r="J33" s="4"/>
    </row>
    <row r="34" spans="1:10" s="6" customFormat="1" ht="34.5" customHeight="1">
      <c r="A34" s="21" t="s">
        <v>45</v>
      </c>
      <c r="B34" s="51" t="s">
        <v>23</v>
      </c>
      <c r="C34" s="52"/>
      <c r="D34" s="8" t="s">
        <v>10</v>
      </c>
      <c r="E34" s="13">
        <f>ROUND(1*1.1*0.25*12,1)</f>
        <v>3.3</v>
      </c>
      <c r="F34" s="29"/>
      <c r="G34" s="29"/>
      <c r="H34" s="33"/>
      <c r="I34" s="4"/>
      <c r="J34" s="4"/>
    </row>
    <row r="35" spans="1:10" s="6" customFormat="1" ht="24.75" customHeight="1">
      <c r="A35" s="21" t="s">
        <v>52</v>
      </c>
      <c r="B35" s="51" t="s">
        <v>8</v>
      </c>
      <c r="C35" s="52"/>
      <c r="D35" s="8" t="s">
        <v>4</v>
      </c>
      <c r="E35" s="13">
        <f>ROUND(1*1.1*12*2,0)</f>
        <v>26</v>
      </c>
      <c r="F35" s="29"/>
      <c r="G35" s="29"/>
      <c r="H35" s="33"/>
      <c r="I35" s="4"/>
      <c r="J35" s="4"/>
    </row>
    <row r="36" spans="1:10" s="6" customFormat="1" ht="34.5" customHeight="1">
      <c r="A36" s="21" t="s">
        <v>53</v>
      </c>
      <c r="B36" s="51" t="s">
        <v>12</v>
      </c>
      <c r="C36" s="52"/>
      <c r="D36" s="8" t="s">
        <v>10</v>
      </c>
      <c r="E36" s="10">
        <f>ROUND(0.58*17,0)</f>
        <v>10</v>
      </c>
      <c r="F36" s="29"/>
      <c r="G36" s="29"/>
      <c r="H36" s="33"/>
      <c r="I36" s="4"/>
      <c r="J36" s="4"/>
    </row>
    <row r="37" spans="1:10" s="27" customFormat="1" ht="24.75" customHeight="1">
      <c r="A37" s="21" t="s">
        <v>55</v>
      </c>
      <c r="B37" s="67" t="s">
        <v>54</v>
      </c>
      <c r="C37" s="51"/>
      <c r="D37" s="8" t="s">
        <v>4</v>
      </c>
      <c r="E37" s="10">
        <f>3*17</f>
        <v>51</v>
      </c>
      <c r="F37" s="29"/>
      <c r="G37" s="29"/>
      <c r="H37" s="44"/>
      <c r="I37" s="4"/>
      <c r="J37" s="4"/>
    </row>
    <row r="38" spans="1:10" s="36" customFormat="1" ht="24.75" customHeight="1">
      <c r="A38" s="34"/>
      <c r="B38" s="49" t="s">
        <v>61</v>
      </c>
      <c r="C38" s="49"/>
      <c r="D38" s="49"/>
      <c r="E38" s="49"/>
      <c r="F38" s="49"/>
      <c r="G38" s="31"/>
      <c r="H38" s="35"/>
      <c r="I38" s="1"/>
      <c r="J38" s="1"/>
    </row>
    <row r="39" spans="1:10" s="36" customFormat="1" ht="24.75" customHeight="1">
      <c r="A39" s="34"/>
      <c r="B39" s="49" t="s">
        <v>62</v>
      </c>
      <c r="C39" s="49"/>
      <c r="D39" s="49"/>
      <c r="E39" s="49"/>
      <c r="F39" s="49"/>
      <c r="G39" s="31"/>
      <c r="J39" s="35"/>
    </row>
    <row r="40" spans="1:10" s="36" customFormat="1" ht="24.75" customHeight="1">
      <c r="A40" s="34"/>
      <c r="B40" s="49" t="s">
        <v>63</v>
      </c>
      <c r="C40" s="49"/>
      <c r="D40" s="49"/>
      <c r="E40" s="49"/>
      <c r="F40" s="49"/>
      <c r="G40" s="31"/>
      <c r="J40" s="35"/>
    </row>
    <row r="41" spans="1:10" s="36" customFormat="1" ht="24.75" customHeight="1">
      <c r="A41" s="37" t="s">
        <v>64</v>
      </c>
      <c r="B41" s="49" t="s">
        <v>65</v>
      </c>
      <c r="C41" s="49"/>
      <c r="D41" s="49"/>
      <c r="E41" s="49"/>
      <c r="F41" s="49"/>
      <c r="G41" s="31"/>
      <c r="J41" s="35"/>
    </row>
    <row r="42" spans="1:10" s="36" customFormat="1" ht="24.75" customHeight="1">
      <c r="A42" s="37" t="s">
        <v>66</v>
      </c>
      <c r="B42" s="49" t="s">
        <v>67</v>
      </c>
      <c r="C42" s="49"/>
      <c r="D42" s="49"/>
      <c r="E42" s="49"/>
      <c r="F42" s="49"/>
      <c r="G42" s="31"/>
      <c r="J42" s="35"/>
    </row>
    <row r="43" spans="1:10" ht="4.5" customHeight="1">
      <c r="A43" s="32"/>
      <c r="B43" s="50"/>
      <c r="C43" s="50"/>
      <c r="D43" s="32"/>
      <c r="E43" s="32"/>
      <c r="F43" s="32"/>
      <c r="G43" s="32"/>
      <c r="H43" s="5"/>
      <c r="I43" s="5"/>
      <c r="J43" s="38"/>
    </row>
    <row r="44" spans="1:10" ht="49.5" customHeight="1">
      <c r="A44" s="45" t="s">
        <v>68</v>
      </c>
      <c r="B44" s="45"/>
      <c r="C44" s="45"/>
      <c r="D44" s="45"/>
      <c r="E44" s="45"/>
      <c r="F44" s="45"/>
      <c r="G44" s="45"/>
      <c r="H44" s="5"/>
      <c r="I44" s="5"/>
      <c r="J44" s="38"/>
    </row>
    <row r="45" spans="1:10" ht="24.75" customHeight="1">
      <c r="A45" s="45" t="s">
        <v>69</v>
      </c>
      <c r="B45" s="45"/>
      <c r="C45" s="45"/>
      <c r="D45" s="45"/>
      <c r="E45" s="45"/>
      <c r="F45" s="45"/>
      <c r="G45" s="45"/>
      <c r="H45" s="5"/>
      <c r="I45" s="5"/>
      <c r="J45" s="38"/>
    </row>
  </sheetData>
  <sheetProtection/>
  <mergeCells count="48">
    <mergeCell ref="E1:G1"/>
    <mergeCell ref="B37:C37"/>
    <mergeCell ref="B18:C18"/>
    <mergeCell ref="B36:C36"/>
    <mergeCell ref="B21:C21"/>
    <mergeCell ref="B16:C16"/>
    <mergeCell ref="B25:C25"/>
    <mergeCell ref="B31:C31"/>
    <mergeCell ref="B19:C19"/>
    <mergeCell ref="B20:C20"/>
    <mergeCell ref="B34:C34"/>
    <mergeCell ref="B17:C17"/>
    <mergeCell ref="B15:C15"/>
    <mergeCell ref="B29:G29"/>
    <mergeCell ref="B14:C14"/>
    <mergeCell ref="B35:C35"/>
    <mergeCell ref="B28:C28"/>
    <mergeCell ref="B6:C6"/>
    <mergeCell ref="A7:G7"/>
    <mergeCell ref="B13:C13"/>
    <mergeCell ref="B8:G8"/>
    <mergeCell ref="A11:G11"/>
    <mergeCell ref="A3:G3"/>
    <mergeCell ref="A4:A5"/>
    <mergeCell ref="B4:C5"/>
    <mergeCell ref="D4:D5"/>
    <mergeCell ref="E4:E5"/>
    <mergeCell ref="B27:C27"/>
    <mergeCell ref="A2:I2"/>
    <mergeCell ref="F4:G4"/>
    <mergeCell ref="B38:F38"/>
    <mergeCell ref="B32:C32"/>
    <mergeCell ref="B33:C33"/>
    <mergeCell ref="B23:C23"/>
    <mergeCell ref="B24:C24"/>
    <mergeCell ref="B12:G12"/>
    <mergeCell ref="B22:G22"/>
    <mergeCell ref="B30:C30"/>
    <mergeCell ref="A45:G45"/>
    <mergeCell ref="B9:C9"/>
    <mergeCell ref="B10:C10"/>
    <mergeCell ref="B39:F39"/>
    <mergeCell ref="B40:F40"/>
    <mergeCell ref="B41:F41"/>
    <mergeCell ref="B42:F42"/>
    <mergeCell ref="B43:C43"/>
    <mergeCell ref="A44:G44"/>
    <mergeCell ref="B26:C26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lesha1</cp:lastModifiedBy>
  <cp:lastPrinted>2015-02-20T08:29:00Z</cp:lastPrinted>
  <dcterms:created xsi:type="dcterms:W3CDTF">2011-02-09T10:48:42Z</dcterms:created>
  <dcterms:modified xsi:type="dcterms:W3CDTF">2015-02-20T08:29:02Z</dcterms:modified>
  <cp:category/>
  <cp:version/>
  <cp:contentType/>
  <cp:contentStatus/>
</cp:coreProperties>
</file>