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920" windowHeight="50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<sst xmlns="http://schemas.openxmlformats.org/spreadsheetml/2006/main" count="118" uniqueCount="66">
  <si>
    <t>lari</t>
  </si>
  <si>
    <t>sul</t>
  </si>
  <si>
    <t>xelfasi da masalebi, sul:</t>
  </si>
  <si>
    <t>saxarjTaRricxvo Rirebuleba:</t>
  </si>
  <si>
    <t xml:space="preserve">     I.  satransporto xarjebi:                             </t>
  </si>
  <si>
    <t xml:space="preserve">                             jami:</t>
  </si>
  <si>
    <t>sabazro</t>
  </si>
  <si>
    <t>cali</t>
  </si>
  <si>
    <t xml:space="preserve">    II. zednadebi xarjebi                                    </t>
  </si>
  <si>
    <t xml:space="preserve">                            jami:</t>
  </si>
  <si>
    <t xml:space="preserve">    III.  rentabeloba                                           </t>
  </si>
  <si>
    <t xml:space="preserve">                        sul</t>
  </si>
  <si>
    <t xml:space="preserve">   xelfasi</t>
  </si>
  <si>
    <t xml:space="preserve">     masala</t>
  </si>
  <si>
    <t>jami</t>
  </si>
  <si>
    <t>#</t>
  </si>
  <si>
    <t>safuZveli</t>
  </si>
  <si>
    <t>ganz.</t>
  </si>
  <si>
    <t>kub.m.</t>
  </si>
  <si>
    <t>SromiTi resursebi</t>
  </si>
  <si>
    <t>manqanebi</t>
  </si>
  <si>
    <t>kg</t>
  </si>
  <si>
    <t>kv.m.</t>
  </si>
  <si>
    <t>sxva xarjebi</t>
  </si>
  <si>
    <t>100kv.m.</t>
  </si>
  <si>
    <t>tona</t>
  </si>
  <si>
    <t xml:space="preserve">   normatiuli resursi</t>
  </si>
  <si>
    <t>meqanizmebi</t>
  </si>
  <si>
    <t>erT.
Ffasi</t>
  </si>
  <si>
    <t>s a m u S a o s 
dasaxeleba</t>
  </si>
  <si>
    <t>erTeul.</t>
  </si>
  <si>
    <t xml:space="preserve">    V. d R g:                                                  </t>
  </si>
  <si>
    <t xml:space="preserve">    IV. gauTvaliswinebuli xarjebi                                          </t>
  </si>
  <si>
    <t>12-10-1,2</t>
  </si>
  <si>
    <t>saxuravze cementis moWimva sisq. 40mm</t>
  </si>
  <si>
    <t xml:space="preserve">SromiTi resursebi </t>
  </si>
  <si>
    <t>12-2-1.gam.</t>
  </si>
  <si>
    <t>saxuravze ori fena linokromis mowyoba</t>
  </si>
  <si>
    <t xml:space="preserve">manqanebi </t>
  </si>
  <si>
    <t>biTumis mastika</t>
  </si>
  <si>
    <t xml:space="preserve">Txevadi gazi </t>
  </si>
  <si>
    <t xml:space="preserve">sxva xarjebi </t>
  </si>
  <si>
    <t>pemza</t>
  </si>
  <si>
    <t xml:space="preserve">cementis xsnari  </t>
  </si>
  <si>
    <t>sWvali</t>
  </si>
  <si>
    <t>parapetze  moTuTiebuli Tunuqis mowyoba</t>
  </si>
  <si>
    <t>lonokromi PVX (qveda fena) L=15m</t>
  </si>
  <si>
    <t>lonokromi PVX  (zeda fena) L=10m</t>
  </si>
  <si>
    <t>12-8-4gam.</t>
  </si>
  <si>
    <t>plastm. wyalswreti milebis
 mowyoba</t>
  </si>
  <si>
    <t>100m</t>
  </si>
  <si>
    <t>grZ.m.</t>
  </si>
  <si>
    <t>plastm.  mili Ød=100mm</t>
  </si>
  <si>
    <t>plastm.  muxliØd=100mm</t>
  </si>
  <si>
    <t>faqt</t>
  </si>
  <si>
    <t>Zabri</t>
  </si>
  <si>
    <t>moTuTiebuli Tunuqis furceli  0.55mm</t>
  </si>
  <si>
    <t>46-31-2</t>
  </si>
  <si>
    <t>r1-2</t>
  </si>
  <si>
    <t>nagvis datvirTva avtoTviTm. 
xeliT</t>
  </si>
  <si>
    <t>srf2011-I</t>
  </si>
  <si>
    <t xml:space="preserve">samSeneblo nagvis transpor-
tireba 10km-ze </t>
  </si>
  <si>
    <t>saxuravis  amortizirebuli safaris demontaJi</t>
  </si>
  <si>
    <t>samSeneblo meqanizmebi</t>
  </si>
  <si>
    <r>
      <t xml:space="preserve">q. quTaisSi, nikeas q #8-Si korpusi II-is 
 gadaxurvis (nawilobrivi) aRdgeniTi  samuSaoebis    
    xarjTaRricxva </t>
    </r>
  </si>
  <si>
    <t>saxuravze pemzis fenis qanobis mowyoba saS 10sm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</si>
</sst>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"/>
  </numFmts>
  <fonts count="43">
    <font>
      <sz val="10"/>
      <name val="Arial"/>
      <family val="0"/>
    </font>
    <font>
      <sz val="11"/>
      <name val="AcadNusx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vaza"/>
      <family val="2"/>
    </font>
    <font>
      <sz val="10"/>
      <name val="Helv"/>
      <family val="0"/>
    </font>
    <font>
      <b/>
      <sz val="11"/>
      <name val="AcadNusx"/>
      <family val="0"/>
    </font>
    <font>
      <b/>
      <sz val="11"/>
      <color indexed="8"/>
      <name val="AcadNusx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2" fontId="1" fillId="33" borderId="0" xfId="61" applyNumberFormat="1" applyFont="1" applyFill="1" applyBorder="1" applyAlignment="1">
      <alignment horizontal="center"/>
      <protection/>
    </xf>
    <xf numFmtId="2" fontId="1" fillId="33" borderId="10" xfId="61" applyNumberFormat="1" applyFont="1" applyFill="1" applyBorder="1" applyAlignment="1">
      <alignment horizontal="center"/>
      <protection/>
    </xf>
    <xf numFmtId="2" fontId="1" fillId="33" borderId="11" xfId="61" applyNumberFormat="1" applyFont="1" applyFill="1" applyBorder="1" applyAlignment="1">
      <alignment horizontal="center"/>
      <protection/>
    </xf>
    <xf numFmtId="181" fontId="1" fillId="33" borderId="10" xfId="61" applyNumberFormat="1" applyFont="1" applyFill="1" applyBorder="1" applyAlignment="1">
      <alignment horizontal="center"/>
      <protection/>
    </xf>
    <xf numFmtId="2" fontId="1" fillId="33" borderId="12" xfId="61" applyNumberFormat="1" applyFont="1" applyFill="1" applyBorder="1" applyAlignment="1">
      <alignment horizontal="center"/>
      <protection/>
    </xf>
    <xf numFmtId="0" fontId="1" fillId="33" borderId="13" xfId="61" applyFont="1" applyFill="1" applyBorder="1" applyAlignment="1">
      <alignment horizontal="center"/>
      <protection/>
    </xf>
    <xf numFmtId="2" fontId="1" fillId="33" borderId="13" xfId="61" applyNumberFormat="1" applyFont="1" applyFill="1" applyBorder="1" applyAlignment="1">
      <alignment horizontal="center"/>
      <protection/>
    </xf>
    <xf numFmtId="0" fontId="1" fillId="33" borderId="14" xfId="6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" fillId="33" borderId="15" xfId="61" applyFont="1" applyFill="1" applyBorder="1" applyAlignment="1">
      <alignment horizontal="center" vertical="center" wrapText="1"/>
      <protection/>
    </xf>
    <xf numFmtId="2" fontId="1" fillId="33" borderId="15" xfId="61" applyNumberFormat="1" applyFont="1" applyFill="1" applyBorder="1" applyAlignment="1">
      <alignment horizontal="center" vertical="center" wrapText="1"/>
      <protection/>
    </xf>
    <xf numFmtId="1" fontId="1" fillId="33" borderId="10" xfId="61" applyNumberFormat="1" applyFont="1" applyFill="1" applyBorder="1" applyAlignment="1">
      <alignment horizontal="center"/>
      <protection/>
    </xf>
    <xf numFmtId="0" fontId="1" fillId="33" borderId="15" xfId="59" applyFont="1" applyFill="1" applyBorder="1" applyAlignment="1">
      <alignment horizontal="center" vertical="center" wrapText="1"/>
      <protection/>
    </xf>
    <xf numFmtId="0" fontId="1" fillId="33" borderId="14" xfId="59" applyFont="1" applyFill="1" applyBorder="1" applyAlignment="1">
      <alignment horizontal="center" vertical="center" wrapText="1"/>
      <protection/>
    </xf>
    <xf numFmtId="180" fontId="1" fillId="33" borderId="15" xfId="61" applyNumberFormat="1" applyFont="1" applyFill="1" applyBorder="1" applyAlignment="1">
      <alignment horizontal="center" vertical="center" wrapText="1"/>
      <protection/>
    </xf>
    <xf numFmtId="180" fontId="1" fillId="33" borderId="0" xfId="61" applyNumberFormat="1" applyFont="1" applyFill="1" applyBorder="1" applyAlignment="1">
      <alignment horizontal="center"/>
      <protection/>
    </xf>
    <xf numFmtId="0" fontId="1" fillId="33" borderId="10" xfId="59" applyFont="1" applyFill="1" applyBorder="1" applyAlignment="1">
      <alignment horizontal="center"/>
      <protection/>
    </xf>
    <xf numFmtId="0" fontId="1" fillId="33" borderId="0" xfId="59" applyFont="1" applyFill="1" applyBorder="1" applyAlignment="1">
      <alignment horizontal="center"/>
      <protection/>
    </xf>
    <xf numFmtId="2" fontId="1" fillId="33" borderId="0" xfId="59" applyNumberFormat="1" applyFont="1" applyFill="1" applyBorder="1" applyAlignment="1">
      <alignment horizontal="center"/>
      <protection/>
    </xf>
    <xf numFmtId="180" fontId="1" fillId="33" borderId="10" xfId="61" applyNumberFormat="1" applyFont="1" applyFill="1" applyBorder="1" applyAlignment="1">
      <alignment horizontal="center"/>
      <protection/>
    </xf>
    <xf numFmtId="0" fontId="1" fillId="33" borderId="13" xfId="59" applyFont="1" applyFill="1" applyBorder="1" applyAlignment="1">
      <alignment horizontal="center"/>
      <protection/>
    </xf>
    <xf numFmtId="0" fontId="1" fillId="33" borderId="11" xfId="59" applyFont="1" applyFill="1" applyBorder="1" applyAlignment="1">
      <alignment horizontal="center"/>
      <protection/>
    </xf>
    <xf numFmtId="1" fontId="1" fillId="33" borderId="16" xfId="61" applyNumberFormat="1" applyFont="1" applyFill="1" applyBorder="1" applyAlignment="1">
      <alignment horizontal="center"/>
      <protection/>
    </xf>
    <xf numFmtId="0" fontId="1" fillId="33" borderId="10" xfId="61" applyFont="1" applyFill="1" applyBorder="1" applyAlignment="1">
      <alignment horizontal="center" vertical="center" wrapText="1"/>
      <protection/>
    </xf>
    <xf numFmtId="0" fontId="1" fillId="0" borderId="17" xfId="59" applyFont="1" applyBorder="1" applyAlignment="1">
      <alignment horizontal="left"/>
      <protection/>
    </xf>
    <xf numFmtId="0" fontId="1" fillId="0" borderId="18" xfId="59" applyFont="1" applyBorder="1">
      <alignment/>
      <protection/>
    </xf>
    <xf numFmtId="0" fontId="1" fillId="0" borderId="19" xfId="59" applyFont="1" applyBorder="1">
      <alignment/>
      <protection/>
    </xf>
    <xf numFmtId="1" fontId="6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33" borderId="10" xfId="62" applyFont="1" applyFill="1" applyBorder="1" applyAlignment="1">
      <alignment horizontal="center" vertical="center" wrapText="1"/>
      <protection/>
    </xf>
    <xf numFmtId="0" fontId="1" fillId="33" borderId="0" xfId="62" applyFont="1" applyFill="1" applyAlignment="1">
      <alignment horizontal="center" vertical="center" wrapText="1"/>
      <protection/>
    </xf>
    <xf numFmtId="181" fontId="1" fillId="33" borderId="10" xfId="62" applyNumberFormat="1" applyFont="1" applyFill="1" applyBorder="1" applyAlignment="1">
      <alignment horizontal="center" vertical="center" wrapText="1"/>
      <protection/>
    </xf>
    <xf numFmtId="180" fontId="1" fillId="33" borderId="0" xfId="62" applyNumberFormat="1" applyFont="1" applyFill="1" applyBorder="1" applyAlignment="1">
      <alignment horizontal="center" vertical="center" wrapText="1"/>
      <protection/>
    </xf>
    <xf numFmtId="2" fontId="1" fillId="33" borderId="10" xfId="62" applyNumberFormat="1" applyFont="1" applyFill="1" applyBorder="1" applyAlignment="1">
      <alignment horizontal="center" vertical="center" wrapText="1"/>
      <protection/>
    </xf>
    <xf numFmtId="0" fontId="1" fillId="33" borderId="0" xfId="62" applyFont="1" applyFill="1" applyBorder="1" applyAlignment="1">
      <alignment horizontal="center" vertical="center" wrapText="1"/>
      <protection/>
    </xf>
    <xf numFmtId="2" fontId="1" fillId="33" borderId="0" xfId="62" applyNumberFormat="1" applyFont="1" applyFill="1" applyBorder="1" applyAlignment="1">
      <alignment horizontal="center" vertical="center" wrapText="1"/>
      <protection/>
    </xf>
    <xf numFmtId="0" fontId="1" fillId="33" borderId="10" xfId="62" applyFont="1" applyFill="1" applyBorder="1" applyAlignment="1">
      <alignment horizontal="center"/>
      <protection/>
    </xf>
    <xf numFmtId="2" fontId="1" fillId="33" borderId="10" xfId="62" applyNumberFormat="1" applyFont="1" applyFill="1" applyBorder="1" applyAlignment="1">
      <alignment horizontal="center"/>
      <protection/>
    </xf>
    <xf numFmtId="180" fontId="1" fillId="33" borderId="0" xfId="62" applyNumberFormat="1" applyFont="1" applyFill="1" applyAlignment="1">
      <alignment horizontal="center"/>
      <protection/>
    </xf>
    <xf numFmtId="2" fontId="1" fillId="33" borderId="0" xfId="62" applyNumberFormat="1" applyFont="1" applyFill="1" applyBorder="1" applyAlignment="1">
      <alignment horizontal="center"/>
      <protection/>
    </xf>
    <xf numFmtId="0" fontId="1" fillId="33" borderId="10" xfId="60" applyFont="1" applyFill="1" applyBorder="1" applyAlignment="1">
      <alignment horizontal="center"/>
      <protection/>
    </xf>
    <xf numFmtId="0" fontId="1" fillId="33" borderId="0" xfId="60" applyFont="1" applyFill="1" applyBorder="1" applyAlignment="1">
      <alignment horizontal="center"/>
      <protection/>
    </xf>
    <xf numFmtId="2" fontId="1" fillId="33" borderId="0" xfId="60" applyNumberFormat="1" applyFont="1" applyFill="1" applyBorder="1" applyAlignment="1">
      <alignment horizontal="center"/>
      <protection/>
    </xf>
    <xf numFmtId="0" fontId="1" fillId="33" borderId="11" xfId="62" applyFont="1" applyFill="1" applyBorder="1" applyAlignment="1">
      <alignment horizontal="center"/>
      <protection/>
    </xf>
    <xf numFmtId="0" fontId="1" fillId="33" borderId="13" xfId="62" applyFont="1" applyFill="1" applyBorder="1" applyAlignment="1">
      <alignment horizontal="center"/>
      <protection/>
    </xf>
    <xf numFmtId="182" fontId="1" fillId="33" borderId="11" xfId="62" applyNumberFormat="1" applyFont="1" applyFill="1" applyBorder="1" applyAlignment="1">
      <alignment horizontal="center"/>
      <protection/>
    </xf>
    <xf numFmtId="2" fontId="1" fillId="33" borderId="13" xfId="62" applyNumberFormat="1" applyFont="1" applyFill="1" applyBorder="1" applyAlignment="1">
      <alignment horizontal="center"/>
      <protection/>
    </xf>
    <xf numFmtId="2" fontId="1" fillId="33" borderId="11" xfId="62" applyNumberFormat="1" applyFont="1" applyFill="1" applyBorder="1" applyAlignment="1">
      <alignment horizontal="center"/>
      <protection/>
    </xf>
    <xf numFmtId="1" fontId="1" fillId="33" borderId="11" xfId="62" applyNumberFormat="1" applyFont="1" applyFill="1" applyBorder="1" applyAlignment="1">
      <alignment horizontal="center"/>
      <protection/>
    </xf>
    <xf numFmtId="0" fontId="1" fillId="33" borderId="10" xfId="61" applyFont="1" applyFill="1" applyBorder="1" applyAlignment="1">
      <alignment horizontal="center" vertical="center"/>
      <protection/>
    </xf>
    <xf numFmtId="14" fontId="1" fillId="33" borderId="10" xfId="61" applyNumberFormat="1" applyFont="1" applyFill="1" applyBorder="1" applyAlignment="1">
      <alignment horizontal="center" vertical="center" wrapText="1"/>
      <protection/>
    </xf>
    <xf numFmtId="0" fontId="1" fillId="33" borderId="10" xfId="61" applyFont="1" applyFill="1" applyBorder="1" applyAlignment="1">
      <alignment horizontal="center"/>
      <protection/>
    </xf>
    <xf numFmtId="2" fontId="1" fillId="33" borderId="10" xfId="61" applyNumberFormat="1" applyFont="1" applyFill="1" applyBorder="1" applyAlignment="1">
      <alignment horizontal="center" vertical="center" wrapText="1"/>
      <protection/>
    </xf>
    <xf numFmtId="2" fontId="1" fillId="33" borderId="0" xfId="61" applyNumberFormat="1" applyFont="1" applyFill="1" applyBorder="1" applyAlignment="1">
      <alignment horizontal="center" vertical="center" wrapText="1"/>
      <protection/>
    </xf>
    <xf numFmtId="0" fontId="1" fillId="33" borderId="10" xfId="59" applyFont="1" applyFill="1" applyBorder="1" applyAlignment="1">
      <alignment horizontal="center" vertical="center" wrapText="1"/>
      <protection/>
    </xf>
    <xf numFmtId="0" fontId="1" fillId="33" borderId="0" xfId="59" applyFont="1" applyFill="1" applyBorder="1" applyAlignment="1">
      <alignment horizontal="center" vertical="center" wrapText="1"/>
      <protection/>
    </xf>
    <xf numFmtId="0" fontId="1" fillId="33" borderId="0" xfId="61" applyFont="1" applyFill="1" applyBorder="1" applyAlignment="1">
      <alignment horizontal="center" vertical="center" wrapText="1"/>
      <protection/>
    </xf>
    <xf numFmtId="180" fontId="1" fillId="33" borderId="10" xfId="61" applyNumberFormat="1" applyFont="1" applyFill="1" applyBorder="1" applyAlignment="1">
      <alignment horizontal="center" vertical="center" wrapText="1"/>
      <protection/>
    </xf>
    <xf numFmtId="0" fontId="1" fillId="33" borderId="0" xfId="61" applyFont="1" applyFill="1" applyBorder="1" applyAlignment="1">
      <alignment horizontal="center"/>
      <protection/>
    </xf>
    <xf numFmtId="0" fontId="1" fillId="33" borderId="11" xfId="61" applyFont="1" applyFill="1" applyBorder="1" applyAlignment="1">
      <alignment horizontal="center"/>
      <protection/>
    </xf>
    <xf numFmtId="1" fontId="1" fillId="33" borderId="11" xfId="61" applyNumberFormat="1" applyFont="1" applyFill="1" applyBorder="1" applyAlignment="1">
      <alignment horizontal="center"/>
      <protection/>
    </xf>
    <xf numFmtId="14" fontId="1" fillId="33" borderId="15" xfId="61" applyNumberFormat="1" applyFont="1" applyFill="1" applyBorder="1" applyAlignment="1">
      <alignment horizontal="center" vertical="center" wrapText="1"/>
      <protection/>
    </xf>
    <xf numFmtId="0" fontId="1" fillId="33" borderId="15" xfId="61" applyFont="1" applyFill="1" applyBorder="1" applyAlignment="1">
      <alignment horizontal="center"/>
      <protection/>
    </xf>
    <xf numFmtId="2" fontId="1" fillId="33" borderId="14" xfId="61" applyNumberFormat="1" applyFont="1" applyFill="1" applyBorder="1" applyAlignment="1">
      <alignment horizontal="center" vertical="center" wrapText="1"/>
      <protection/>
    </xf>
    <xf numFmtId="14" fontId="1" fillId="33" borderId="14" xfId="61" applyNumberFormat="1" applyFont="1" applyFill="1" applyBorder="1" applyAlignment="1">
      <alignment horizontal="center" vertical="center" wrapText="1"/>
      <protection/>
    </xf>
    <xf numFmtId="0" fontId="1" fillId="33" borderId="0" xfId="61" applyFont="1" applyFill="1" applyBorder="1" applyAlignment="1">
      <alignment horizontal="center" vertical="center"/>
      <protection/>
    </xf>
    <xf numFmtId="187" fontId="1" fillId="33" borderId="10" xfId="61" applyNumberFormat="1" applyFont="1" applyFill="1" applyBorder="1" applyAlignment="1">
      <alignment horizontal="center" vertical="center"/>
      <protection/>
    </xf>
    <xf numFmtId="2" fontId="1" fillId="33" borderId="0" xfId="61" applyNumberFormat="1" applyFont="1" applyFill="1" applyBorder="1" applyAlignment="1">
      <alignment horizontal="center" vertical="center"/>
      <protection/>
    </xf>
    <xf numFmtId="0" fontId="1" fillId="33" borderId="10" xfId="59" applyFont="1" applyFill="1" applyBorder="1" applyAlignment="1">
      <alignment horizontal="center" vertical="center"/>
      <protection/>
    </xf>
    <xf numFmtId="0" fontId="1" fillId="33" borderId="0" xfId="59" applyFont="1" applyFill="1" applyBorder="1" applyAlignment="1">
      <alignment horizontal="center" vertical="center"/>
      <protection/>
    </xf>
    <xf numFmtId="180" fontId="1" fillId="33" borderId="10" xfId="61" applyNumberFormat="1" applyFont="1" applyFill="1" applyBorder="1" applyAlignment="1">
      <alignment horizontal="center" vertical="center"/>
      <protection/>
    </xf>
    <xf numFmtId="1" fontId="1" fillId="33" borderId="10" xfId="61" applyNumberFormat="1" applyFont="1" applyFill="1" applyBorder="1" applyAlignment="1">
      <alignment horizontal="center" vertical="center"/>
      <protection/>
    </xf>
    <xf numFmtId="2" fontId="1" fillId="33" borderId="12" xfId="61" applyNumberFormat="1" applyFont="1" applyFill="1" applyBorder="1" applyAlignment="1">
      <alignment horizontal="center" vertical="center"/>
      <protection/>
    </xf>
    <xf numFmtId="181" fontId="1" fillId="33" borderId="11" xfId="61" applyNumberFormat="1" applyFont="1" applyFill="1" applyBorder="1" applyAlignment="1">
      <alignment horizontal="center"/>
      <protection/>
    </xf>
    <xf numFmtId="2" fontId="1" fillId="33" borderId="20" xfId="61" applyNumberFormat="1" applyFont="1" applyFill="1" applyBorder="1" applyAlignment="1">
      <alignment horizontal="center"/>
      <protection/>
    </xf>
    <xf numFmtId="2" fontId="1" fillId="33" borderId="14" xfId="58" applyNumberFormat="1" applyFont="1" applyFill="1" applyBorder="1" applyAlignment="1">
      <alignment horizontal="center" vertical="center" wrapText="1"/>
      <protection/>
    </xf>
    <xf numFmtId="0" fontId="1" fillId="0" borderId="14" xfId="61" applyFont="1" applyBorder="1" applyAlignment="1">
      <alignment horizontal="center"/>
      <protection/>
    </xf>
    <xf numFmtId="2" fontId="1" fillId="0" borderId="21" xfId="61" applyNumberFormat="1" applyFont="1" applyBorder="1" applyAlignment="1">
      <alignment horizontal="center"/>
      <protection/>
    </xf>
    <xf numFmtId="2" fontId="1" fillId="33" borderId="15" xfId="61" applyNumberFormat="1" applyFont="1" applyFill="1" applyBorder="1" applyAlignment="1">
      <alignment horizontal="center"/>
      <protection/>
    </xf>
    <xf numFmtId="2" fontId="1" fillId="33" borderId="14" xfId="61" applyNumberFormat="1" applyFont="1" applyFill="1" applyBorder="1" applyAlignment="1">
      <alignment horizontal="center"/>
      <protection/>
    </xf>
    <xf numFmtId="0" fontId="1" fillId="33" borderId="14" xfId="59" applyFont="1" applyFill="1" applyBorder="1" applyAlignment="1">
      <alignment horizontal="center"/>
      <protection/>
    </xf>
    <xf numFmtId="0" fontId="1" fillId="33" borderId="15" xfId="59" applyFont="1" applyFill="1" applyBorder="1" applyAlignment="1">
      <alignment horizontal="center"/>
      <protection/>
    </xf>
    <xf numFmtId="180" fontId="1" fillId="33" borderId="15" xfId="61" applyNumberFormat="1" applyFont="1" applyFill="1" applyBorder="1" applyAlignment="1">
      <alignment horizontal="center"/>
      <protection/>
    </xf>
    <xf numFmtId="0" fontId="1" fillId="0" borderId="10" xfId="61" applyFont="1" applyBorder="1" applyAlignment="1">
      <alignment horizontal="center"/>
      <protection/>
    </xf>
    <xf numFmtId="180" fontId="1" fillId="0" borderId="12" xfId="61" applyNumberFormat="1" applyFont="1" applyBorder="1" applyAlignment="1">
      <alignment horizontal="center"/>
      <protection/>
    </xf>
    <xf numFmtId="0" fontId="1" fillId="0" borderId="0" xfId="61" applyFont="1" applyBorder="1" applyAlignment="1">
      <alignment horizontal="center"/>
      <protection/>
    </xf>
    <xf numFmtId="2" fontId="1" fillId="0" borderId="12" xfId="61" applyNumberFormat="1" applyFont="1" applyBorder="1" applyAlignment="1">
      <alignment horizontal="center"/>
      <protection/>
    </xf>
    <xf numFmtId="0" fontId="1" fillId="0" borderId="13" xfId="61" applyFont="1" applyBorder="1" applyAlignment="1">
      <alignment horizontal="center"/>
      <protection/>
    </xf>
    <xf numFmtId="2" fontId="1" fillId="0" borderId="20" xfId="61" applyNumberFormat="1" applyFont="1" applyBorder="1" applyAlignment="1">
      <alignment horizontal="center"/>
      <protection/>
    </xf>
    <xf numFmtId="0" fontId="1" fillId="33" borderId="0" xfId="61" applyFont="1" applyFill="1" applyAlignment="1">
      <alignment horizontal="center" vertical="center"/>
      <protection/>
    </xf>
    <xf numFmtId="181" fontId="1" fillId="33" borderId="10" xfId="61" applyNumberFormat="1" applyFont="1" applyFill="1" applyBorder="1" applyAlignment="1">
      <alignment horizontal="center" vertical="center"/>
      <protection/>
    </xf>
    <xf numFmtId="2" fontId="1" fillId="33" borderId="10" xfId="61" applyNumberFormat="1" applyFont="1" applyFill="1" applyBorder="1" applyAlignment="1">
      <alignment horizontal="center" vertical="center"/>
      <protection/>
    </xf>
    <xf numFmtId="180" fontId="1" fillId="33" borderId="11" xfId="61" applyNumberFormat="1" applyFont="1" applyFill="1" applyBorder="1" applyAlignment="1">
      <alignment horizontal="center"/>
      <protection/>
    </xf>
    <xf numFmtId="0" fontId="1" fillId="33" borderId="22" xfId="61" applyFont="1" applyFill="1" applyBorder="1" applyAlignment="1">
      <alignment horizontal="center" vertical="center"/>
      <protection/>
    </xf>
    <xf numFmtId="0" fontId="1" fillId="33" borderId="22" xfId="61" applyFont="1" applyFill="1" applyBorder="1" applyAlignment="1">
      <alignment horizontal="center"/>
      <protection/>
    </xf>
    <xf numFmtId="0" fontId="1" fillId="33" borderId="22" xfId="61" applyFont="1" applyFill="1" applyBorder="1" applyAlignment="1">
      <alignment/>
      <protection/>
    </xf>
    <xf numFmtId="181" fontId="1" fillId="33" borderId="22" xfId="61" applyNumberFormat="1" applyFont="1" applyFill="1" applyBorder="1" applyAlignment="1">
      <alignment horizontal="center"/>
      <protection/>
    </xf>
    <xf numFmtId="2" fontId="1" fillId="33" borderId="22" xfId="61" applyNumberFormat="1" applyFont="1" applyFill="1" applyBorder="1" applyAlignment="1">
      <alignment horizontal="center"/>
      <protection/>
    </xf>
    <xf numFmtId="180" fontId="1" fillId="33" borderId="22" xfId="61" applyNumberFormat="1" applyFont="1" applyFill="1" applyBorder="1" applyAlignment="1">
      <alignment horizontal="center"/>
      <protection/>
    </xf>
    <xf numFmtId="1" fontId="7" fillId="33" borderId="22" xfId="0" applyNumberFormat="1" applyFont="1" applyFill="1" applyBorder="1" applyAlignment="1">
      <alignment vertical="center"/>
    </xf>
    <xf numFmtId="1" fontId="7" fillId="33" borderId="22" xfId="0" applyNumberFormat="1" applyFont="1" applyFill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0" fontId="1" fillId="33" borderId="10" xfId="62" applyFont="1" applyFill="1" applyBorder="1" applyAlignment="1">
      <alignment horizontal="left" vertical="center" wrapText="1"/>
      <protection/>
    </xf>
    <xf numFmtId="0" fontId="1" fillId="33" borderId="10" xfId="62" applyFont="1" applyFill="1" applyBorder="1" applyAlignment="1">
      <alignment horizontal="left" vertical="center"/>
      <protection/>
    </xf>
    <xf numFmtId="0" fontId="1" fillId="33" borderId="11" xfId="62" applyFont="1" applyFill="1" applyBorder="1" applyAlignment="1">
      <alignment horizontal="left" vertical="center"/>
      <protection/>
    </xf>
    <xf numFmtId="0" fontId="1" fillId="33" borderId="10" xfId="61" applyFont="1" applyFill="1" applyBorder="1" applyAlignment="1">
      <alignment horizontal="left" vertical="center" wrapText="1"/>
      <protection/>
    </xf>
    <xf numFmtId="0" fontId="1" fillId="33" borderId="10" xfId="61" applyFont="1" applyFill="1" applyBorder="1" applyAlignment="1">
      <alignment horizontal="left" vertical="center"/>
      <protection/>
    </xf>
    <xf numFmtId="0" fontId="1" fillId="33" borderId="11" xfId="61" applyFont="1" applyFill="1" applyBorder="1" applyAlignment="1">
      <alignment horizontal="left" vertical="center"/>
      <protection/>
    </xf>
    <xf numFmtId="0" fontId="1" fillId="33" borderId="15" xfId="61" applyFont="1" applyFill="1" applyBorder="1" applyAlignment="1">
      <alignment horizontal="left" vertical="center" wrapText="1"/>
      <protection/>
    </xf>
    <xf numFmtId="0" fontId="1" fillId="33" borderId="13" xfId="61" applyFont="1" applyFill="1" applyBorder="1" applyAlignment="1">
      <alignment horizontal="left" vertical="center"/>
      <protection/>
    </xf>
    <xf numFmtId="0" fontId="1" fillId="0" borderId="15" xfId="61" applyFont="1" applyBorder="1" applyAlignment="1">
      <alignment horizontal="left" vertical="center" wrapText="1"/>
      <protection/>
    </xf>
    <xf numFmtId="0" fontId="1" fillId="0" borderId="10" xfId="61" applyFont="1" applyBorder="1" applyAlignment="1">
      <alignment horizontal="left" vertical="center"/>
      <protection/>
    </xf>
    <xf numFmtId="0" fontId="1" fillId="0" borderId="11" xfId="61" applyFont="1" applyBorder="1" applyAlignment="1">
      <alignment horizontal="left" vertical="center"/>
      <protection/>
    </xf>
    <xf numFmtId="0" fontId="1" fillId="33" borderId="22" xfId="61" applyFont="1" applyFill="1" applyBorder="1" applyAlignment="1">
      <alignment horizontal="left" vertical="center" wrapText="1"/>
      <protection/>
    </xf>
    <xf numFmtId="2" fontId="7" fillId="33" borderId="22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1" fillId="0" borderId="15" xfId="59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center" vertical="center"/>
      <protection/>
    </xf>
    <xf numFmtId="0" fontId="1" fillId="0" borderId="11" xfId="59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center" vertical="top" wrapText="1"/>
      <protection/>
    </xf>
    <xf numFmtId="0" fontId="1" fillId="0" borderId="11" xfId="59" applyFont="1" applyBorder="1" applyAlignment="1">
      <alignment horizontal="center" vertical="top"/>
      <protection/>
    </xf>
    <xf numFmtId="0" fontId="7" fillId="33" borderId="19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1" fontId="7" fillId="33" borderId="19" xfId="0" applyNumberFormat="1" applyFont="1" applyFill="1" applyBorder="1" applyAlignment="1">
      <alignment horizontal="center" vertical="center"/>
    </xf>
    <xf numFmtId="1" fontId="7" fillId="33" borderId="17" xfId="0" applyNumberFormat="1" applyFont="1" applyFill="1" applyBorder="1" applyAlignment="1">
      <alignment horizontal="center" vertical="center"/>
    </xf>
    <xf numFmtId="1" fontId="7" fillId="33" borderId="18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left" vertical="center"/>
    </xf>
    <xf numFmtId="0" fontId="1" fillId="0" borderId="15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/>
      <protection/>
    </xf>
    <xf numFmtId="0" fontId="1" fillId="0" borderId="15" xfId="59" applyFont="1" applyBorder="1" applyAlignment="1">
      <alignment horizontal="center" vertical="center" wrapText="1"/>
      <protection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left" vertical="center"/>
    </xf>
    <xf numFmtId="0" fontId="1" fillId="33" borderId="15" xfId="62" applyFont="1" applyFill="1" applyBorder="1" applyAlignment="1">
      <alignment horizontal="center" vertical="center" wrapText="1"/>
      <protection/>
    </xf>
    <xf numFmtId="0" fontId="1" fillId="33" borderId="10" xfId="62" applyFont="1" applyFill="1" applyBorder="1" applyAlignment="1">
      <alignment horizontal="center" vertical="center" wrapText="1"/>
      <protection/>
    </xf>
    <xf numFmtId="0" fontId="1" fillId="33" borderId="11" xfId="62" applyFont="1" applyFill="1" applyBorder="1" applyAlignment="1">
      <alignment horizontal="center" vertical="center" wrapText="1"/>
      <protection/>
    </xf>
    <xf numFmtId="0" fontId="1" fillId="33" borderId="15" xfId="61" applyFont="1" applyFill="1" applyBorder="1" applyAlignment="1">
      <alignment horizontal="center" vertical="center"/>
      <protection/>
    </xf>
    <xf numFmtId="0" fontId="1" fillId="33" borderId="11" xfId="61" applyFont="1" applyFill="1" applyBorder="1" applyAlignment="1">
      <alignment horizontal="center" vertical="center"/>
      <protection/>
    </xf>
    <xf numFmtId="1" fontId="7" fillId="33" borderId="22" xfId="0" applyNumberFormat="1" applyFont="1" applyFill="1" applyBorder="1" applyAlignment="1">
      <alignment horizontal="center" vertical="center"/>
    </xf>
    <xf numFmtId="0" fontId="1" fillId="33" borderId="10" xfId="61" applyFont="1" applyFill="1" applyBorder="1" applyAlignment="1">
      <alignment horizontal="center" vertical="center"/>
      <protection/>
    </xf>
    <xf numFmtId="0" fontId="6" fillId="33" borderId="0" xfId="0" applyFont="1" applyFill="1" applyAlignment="1">
      <alignment horizontal="center" vertical="center" wrapText="1"/>
    </xf>
    <xf numFmtId="0" fontId="1" fillId="33" borderId="13" xfId="0" applyFont="1" applyFill="1" applyBorder="1" applyAlignment="1">
      <alignment horizontal="right" vertical="center" wrapText="1"/>
    </xf>
    <xf numFmtId="0" fontId="1" fillId="0" borderId="19" xfId="59" applyFont="1" applyBorder="1" applyAlignment="1">
      <alignment horizontal="center"/>
      <protection/>
    </xf>
    <xf numFmtId="0" fontId="1" fillId="0" borderId="18" xfId="59" applyFont="1" applyBorder="1" applyAlignment="1">
      <alignment horizontal="center"/>
      <protection/>
    </xf>
    <xf numFmtId="0" fontId="1" fillId="0" borderId="17" xfId="59" applyFont="1" applyBorder="1" applyAlignment="1">
      <alignment horizontal="center"/>
      <protection/>
    </xf>
    <xf numFmtId="0" fontId="1" fillId="33" borderId="15" xfId="61" applyFont="1" applyFill="1" applyBorder="1" applyAlignment="1">
      <alignment horizontal="center" vertical="center" wrapText="1"/>
      <protection/>
    </xf>
    <xf numFmtId="0" fontId="1" fillId="33" borderId="10" xfId="61" applyFont="1" applyFill="1" applyBorder="1" applyAlignment="1">
      <alignment horizontal="center" vertical="center" wrapText="1"/>
      <protection/>
    </xf>
    <xf numFmtId="0" fontId="1" fillId="33" borderId="11" xfId="61" applyFont="1" applyFill="1" applyBorder="1" applyAlignment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_Book1_1" xfId="58"/>
    <cellStyle name="Normal_gare wyalsadfenigagarini 2_SMSH2008-IIkv ." xfId="59"/>
    <cellStyle name="Normal_gare wyalsadfenigagarini_ოზურგეთი" xfId="60"/>
    <cellStyle name="Normal_SMETA 3" xfId="61"/>
    <cellStyle name="Normal_ოზურგეთი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">
      <selection activeCell="I50" sqref="I50"/>
    </sheetView>
  </sheetViews>
  <sheetFormatPr defaultColWidth="9.140625" defaultRowHeight="12.75"/>
  <cols>
    <col min="1" max="1" width="2.7109375" style="0" customWidth="1"/>
    <col min="2" max="2" width="8.7109375" style="0" customWidth="1"/>
    <col min="3" max="3" width="40.7109375" style="0" customWidth="1"/>
    <col min="4" max="4" width="7.7109375" style="0" customWidth="1"/>
    <col min="5" max="5" width="8.00390625" style="0" customWidth="1"/>
    <col min="7" max="7" width="7.421875" style="0" customWidth="1"/>
    <col min="8" max="8" width="8.28125" style="0" customWidth="1"/>
    <col min="9" max="9" width="8.00390625" style="0" customWidth="1"/>
    <col min="11" max="11" width="7.28125" style="0" customWidth="1"/>
    <col min="12" max="12" width="7.57421875" style="0" customWidth="1"/>
  </cols>
  <sheetData>
    <row r="1" spans="1:13" ht="21.75" customHeight="1">
      <c r="A1" s="146" t="s">
        <v>64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21.7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9.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6.5">
      <c r="A4" s="147" t="s">
        <v>3</v>
      </c>
      <c r="B4" s="147"/>
      <c r="C4" s="147"/>
      <c r="D4" s="147"/>
      <c r="E4" s="147"/>
      <c r="F4" s="147"/>
      <c r="G4" s="147"/>
      <c r="H4" s="147"/>
      <c r="I4" s="147"/>
      <c r="J4" s="147"/>
      <c r="K4" s="29">
        <f>M53</f>
        <v>0</v>
      </c>
      <c r="L4" s="30" t="s">
        <v>0</v>
      </c>
      <c r="M4" s="31"/>
    </row>
    <row r="5" spans="1:13" ht="15" customHeight="1">
      <c r="A5" s="119" t="s">
        <v>15</v>
      </c>
      <c r="B5" s="119" t="s">
        <v>16</v>
      </c>
      <c r="C5" s="134" t="s">
        <v>29</v>
      </c>
      <c r="D5" s="148" t="s">
        <v>26</v>
      </c>
      <c r="E5" s="150"/>
      <c r="F5" s="149"/>
      <c r="G5" s="26" t="s">
        <v>12</v>
      </c>
      <c r="H5" s="27"/>
      <c r="I5" s="28" t="s">
        <v>13</v>
      </c>
      <c r="J5" s="27"/>
      <c r="K5" s="148" t="s">
        <v>27</v>
      </c>
      <c r="L5" s="149"/>
      <c r="M5" s="119" t="s">
        <v>14</v>
      </c>
    </row>
    <row r="6" spans="1:13" ht="16.5" customHeight="1">
      <c r="A6" s="120"/>
      <c r="B6" s="120"/>
      <c r="C6" s="120"/>
      <c r="D6" s="119" t="s">
        <v>17</v>
      </c>
      <c r="E6" s="120" t="s">
        <v>30</v>
      </c>
      <c r="F6" s="120" t="s">
        <v>1</v>
      </c>
      <c r="G6" s="122" t="s">
        <v>28</v>
      </c>
      <c r="H6" s="120" t="s">
        <v>1</v>
      </c>
      <c r="I6" s="122" t="s">
        <v>28</v>
      </c>
      <c r="J6" s="120" t="s">
        <v>1</v>
      </c>
      <c r="K6" s="122" t="s">
        <v>28</v>
      </c>
      <c r="L6" s="120" t="s">
        <v>1</v>
      </c>
      <c r="M6" s="120"/>
    </row>
    <row r="7" spans="1:13" ht="13.5" customHeight="1">
      <c r="A7" s="121"/>
      <c r="B7" s="121"/>
      <c r="C7" s="121"/>
      <c r="D7" s="121"/>
      <c r="E7" s="121"/>
      <c r="F7" s="121"/>
      <c r="G7" s="123"/>
      <c r="H7" s="121"/>
      <c r="I7" s="123"/>
      <c r="J7" s="121"/>
      <c r="K7" s="123"/>
      <c r="L7" s="121"/>
      <c r="M7" s="121"/>
    </row>
    <row r="8" spans="1:13" ht="31.5" customHeight="1">
      <c r="A8" s="139">
        <v>1</v>
      </c>
      <c r="B8" s="32" t="s">
        <v>57</v>
      </c>
      <c r="C8" s="105" t="s">
        <v>62</v>
      </c>
      <c r="D8" s="33" t="s">
        <v>22</v>
      </c>
      <c r="E8" s="34"/>
      <c r="F8" s="35">
        <f>25*12.6</f>
        <v>315</v>
      </c>
      <c r="G8" s="36"/>
      <c r="H8" s="32"/>
      <c r="I8" s="32"/>
      <c r="J8" s="37"/>
      <c r="K8" s="32"/>
      <c r="L8" s="38"/>
      <c r="M8" s="32"/>
    </row>
    <row r="9" spans="1:13" ht="19.5" customHeight="1">
      <c r="A9" s="140"/>
      <c r="B9" s="39" t="s">
        <v>6</v>
      </c>
      <c r="C9" s="106" t="s">
        <v>19</v>
      </c>
      <c r="D9" s="33" t="s">
        <v>22</v>
      </c>
      <c r="E9" s="40">
        <v>1</v>
      </c>
      <c r="F9" s="41">
        <f>F8*E9</f>
        <v>315</v>
      </c>
      <c r="G9" s="40"/>
      <c r="H9" s="42"/>
      <c r="I9" s="43"/>
      <c r="J9" s="44"/>
      <c r="K9" s="43"/>
      <c r="L9" s="45"/>
      <c r="M9" s="40"/>
    </row>
    <row r="10" spans="1:13" ht="19.5" customHeight="1">
      <c r="A10" s="141"/>
      <c r="B10" s="46"/>
      <c r="C10" s="107" t="s">
        <v>20</v>
      </c>
      <c r="D10" s="47" t="s">
        <v>0</v>
      </c>
      <c r="E10" s="48">
        <f>2.15/100</f>
        <v>0.0215</v>
      </c>
      <c r="F10" s="49">
        <f>F8*E10</f>
        <v>6.772499999999999</v>
      </c>
      <c r="G10" s="50"/>
      <c r="H10" s="51"/>
      <c r="I10" s="46"/>
      <c r="J10" s="47"/>
      <c r="K10" s="50"/>
      <c r="L10" s="49"/>
      <c r="M10" s="50"/>
    </row>
    <row r="11" spans="1:17" ht="27" customHeight="1">
      <c r="A11" s="145">
        <v>2</v>
      </c>
      <c r="B11" s="53" t="s">
        <v>33</v>
      </c>
      <c r="C11" s="108" t="s">
        <v>65</v>
      </c>
      <c r="D11" s="54" t="s">
        <v>24</v>
      </c>
      <c r="E11" s="55"/>
      <c r="F11" s="56">
        <f>25*12.6/100</f>
        <v>3.15</v>
      </c>
      <c r="G11" s="57"/>
      <c r="H11" s="58"/>
      <c r="I11" s="55"/>
      <c r="J11" s="59"/>
      <c r="K11" s="57"/>
      <c r="L11" s="58"/>
      <c r="M11" s="60"/>
      <c r="O11" s="1"/>
      <c r="P11" s="1"/>
      <c r="Q11" s="1"/>
    </row>
    <row r="12" spans="1:17" ht="19.5" customHeight="1">
      <c r="A12" s="145"/>
      <c r="B12" s="54" t="s">
        <v>6</v>
      </c>
      <c r="C12" s="109" t="s">
        <v>35</v>
      </c>
      <c r="D12" s="54" t="s">
        <v>22</v>
      </c>
      <c r="E12" s="21">
        <v>100</v>
      </c>
      <c r="F12" s="17">
        <f>F11*E12</f>
        <v>315</v>
      </c>
      <c r="G12" s="3"/>
      <c r="H12" s="17"/>
      <c r="I12" s="18"/>
      <c r="J12" s="19"/>
      <c r="K12" s="18"/>
      <c r="L12" s="19"/>
      <c r="M12" s="13"/>
      <c r="O12" s="1"/>
      <c r="P12" s="1"/>
      <c r="Q12" s="1"/>
    </row>
    <row r="13" spans="1:17" ht="19.5" customHeight="1">
      <c r="A13" s="145"/>
      <c r="B13" s="61"/>
      <c r="C13" s="109" t="s">
        <v>63</v>
      </c>
      <c r="D13" s="61" t="s">
        <v>0</v>
      </c>
      <c r="E13" s="5">
        <v>0.58</v>
      </c>
      <c r="F13" s="2">
        <f>F12*E13</f>
        <v>182.7</v>
      </c>
      <c r="G13" s="18"/>
      <c r="H13" s="19"/>
      <c r="I13" s="3"/>
      <c r="J13" s="61"/>
      <c r="K13" s="3"/>
      <c r="L13" s="2"/>
      <c r="M13" s="13"/>
      <c r="O13" s="1"/>
      <c r="P13" s="1"/>
      <c r="Q13" s="1"/>
    </row>
    <row r="14" spans="1:17" ht="19.5" customHeight="1">
      <c r="A14" s="145"/>
      <c r="B14" s="61"/>
      <c r="C14" s="109" t="s">
        <v>42</v>
      </c>
      <c r="D14" s="61" t="s">
        <v>18</v>
      </c>
      <c r="E14" s="3">
        <v>0.1</v>
      </c>
      <c r="F14" s="2">
        <f>F12*E14</f>
        <v>31.5</v>
      </c>
      <c r="G14" s="18"/>
      <c r="H14" s="19"/>
      <c r="I14" s="3"/>
      <c r="J14" s="2"/>
      <c r="K14" s="18"/>
      <c r="L14" s="19"/>
      <c r="M14" s="13"/>
      <c r="O14" s="1"/>
      <c r="P14" s="1"/>
      <c r="Q14" s="1"/>
    </row>
    <row r="15" spans="1:13" ht="27" customHeight="1">
      <c r="A15" s="142">
        <v>3</v>
      </c>
      <c r="B15" s="64" t="s">
        <v>33</v>
      </c>
      <c r="C15" s="111" t="s">
        <v>34</v>
      </c>
      <c r="D15" s="65" t="s">
        <v>24</v>
      </c>
      <c r="E15" s="12"/>
      <c r="F15" s="66">
        <f>F12/100</f>
        <v>3.15</v>
      </c>
      <c r="G15" s="14"/>
      <c r="H15" s="15"/>
      <c r="I15" s="12"/>
      <c r="J15" s="9"/>
      <c r="K15" s="14"/>
      <c r="L15" s="15"/>
      <c r="M15" s="16"/>
    </row>
    <row r="16" spans="1:13" ht="13.5" customHeight="1">
      <c r="A16" s="145"/>
      <c r="B16" s="54" t="s">
        <v>6</v>
      </c>
      <c r="C16" s="109" t="s">
        <v>35</v>
      </c>
      <c r="D16" s="54" t="s">
        <v>22</v>
      </c>
      <c r="E16" s="21">
        <v>100</v>
      </c>
      <c r="F16" s="17">
        <f>F15*E16</f>
        <v>315</v>
      </c>
      <c r="G16" s="3"/>
      <c r="H16" s="17"/>
      <c r="I16" s="18"/>
      <c r="J16" s="19"/>
      <c r="K16" s="18"/>
      <c r="L16" s="19"/>
      <c r="M16" s="13"/>
    </row>
    <row r="17" spans="1:13" ht="19.5" customHeight="1">
      <c r="A17" s="145"/>
      <c r="B17" s="61"/>
      <c r="C17" s="109" t="s">
        <v>38</v>
      </c>
      <c r="D17" s="61" t="s">
        <v>0</v>
      </c>
      <c r="E17" s="3">
        <v>0.65</v>
      </c>
      <c r="F17" s="2">
        <f>F16*E17</f>
        <v>204.75</v>
      </c>
      <c r="G17" s="18"/>
      <c r="H17" s="19"/>
      <c r="I17" s="3"/>
      <c r="J17" s="61"/>
      <c r="K17" s="3"/>
      <c r="L17" s="2"/>
      <c r="M17" s="13"/>
    </row>
    <row r="18" spans="1:13" ht="19.5" customHeight="1">
      <c r="A18" s="145"/>
      <c r="B18" s="61"/>
      <c r="C18" s="109" t="s">
        <v>43</v>
      </c>
      <c r="D18" s="61" t="s">
        <v>18</v>
      </c>
      <c r="E18" s="5">
        <f>0.04*1.1</f>
        <v>0.044000000000000004</v>
      </c>
      <c r="F18" s="2">
        <f>F16*E18</f>
        <v>13.860000000000001</v>
      </c>
      <c r="G18" s="18"/>
      <c r="H18" s="19"/>
      <c r="I18" s="3"/>
      <c r="J18" s="2"/>
      <c r="K18" s="18"/>
      <c r="L18" s="19"/>
      <c r="M18" s="13"/>
    </row>
    <row r="19" spans="1:13" ht="19.5" customHeight="1">
      <c r="A19" s="143"/>
      <c r="B19" s="7"/>
      <c r="C19" s="110" t="s">
        <v>23</v>
      </c>
      <c r="D19" s="7" t="s">
        <v>0</v>
      </c>
      <c r="E19" s="4">
        <v>0.26</v>
      </c>
      <c r="F19" s="8">
        <v>65.28</v>
      </c>
      <c r="G19" s="23"/>
      <c r="H19" s="22"/>
      <c r="I19" s="4"/>
      <c r="J19" s="8"/>
      <c r="K19" s="23"/>
      <c r="L19" s="22"/>
      <c r="M19" s="63"/>
    </row>
    <row r="20" spans="1:13" ht="31.5" customHeight="1">
      <c r="A20" s="142">
        <v>4</v>
      </c>
      <c r="B20" s="67" t="s">
        <v>36</v>
      </c>
      <c r="C20" s="111" t="s">
        <v>37</v>
      </c>
      <c r="D20" s="9" t="s">
        <v>24</v>
      </c>
      <c r="E20" s="12"/>
      <c r="F20" s="66">
        <f>F12/100</f>
        <v>3.15</v>
      </c>
      <c r="G20" s="14"/>
      <c r="H20" s="15"/>
      <c r="I20" s="14"/>
      <c r="J20" s="15"/>
      <c r="K20" s="12"/>
      <c r="L20" s="9"/>
      <c r="M20" s="11"/>
    </row>
    <row r="21" spans="1:13" ht="18.75" customHeight="1">
      <c r="A21" s="145"/>
      <c r="B21" s="54" t="s">
        <v>6</v>
      </c>
      <c r="C21" s="109" t="s">
        <v>35</v>
      </c>
      <c r="D21" s="54" t="s">
        <v>22</v>
      </c>
      <c r="E21" s="3">
        <v>100</v>
      </c>
      <c r="F21" s="17">
        <f>F20*E21</f>
        <v>315</v>
      </c>
      <c r="G21" s="3"/>
      <c r="H21" s="17"/>
      <c r="I21" s="18"/>
      <c r="J21" s="19"/>
      <c r="K21" s="18"/>
      <c r="L21" s="19"/>
      <c r="M21" s="13"/>
    </row>
    <row r="22" spans="1:13" ht="18.75" customHeight="1">
      <c r="A22" s="145"/>
      <c r="B22" s="61"/>
      <c r="C22" s="109" t="s">
        <v>38</v>
      </c>
      <c r="D22" s="61" t="s">
        <v>0</v>
      </c>
      <c r="E22" s="5">
        <v>0.64</v>
      </c>
      <c r="F22" s="2">
        <f>F21*E22</f>
        <v>201.6</v>
      </c>
      <c r="G22" s="18"/>
      <c r="H22" s="19"/>
      <c r="I22" s="3"/>
      <c r="J22" s="61"/>
      <c r="K22" s="3"/>
      <c r="L22" s="2"/>
      <c r="M22" s="13"/>
    </row>
    <row r="23" spans="1:13" ht="18.75" customHeight="1">
      <c r="A23" s="145"/>
      <c r="B23" s="61"/>
      <c r="C23" s="109" t="s">
        <v>46</v>
      </c>
      <c r="D23" s="61" t="s">
        <v>22</v>
      </c>
      <c r="E23" s="3">
        <f>1.2</f>
        <v>1.2</v>
      </c>
      <c r="F23" s="2">
        <f>F21*E23</f>
        <v>378</v>
      </c>
      <c r="G23" s="18"/>
      <c r="H23" s="19"/>
      <c r="I23" s="3"/>
      <c r="J23" s="2"/>
      <c r="K23" s="18"/>
      <c r="L23" s="19"/>
      <c r="M23" s="13"/>
    </row>
    <row r="24" spans="1:13" ht="18.75" customHeight="1">
      <c r="A24" s="145"/>
      <c r="B24" s="61"/>
      <c r="C24" s="109" t="s">
        <v>47</v>
      </c>
      <c r="D24" s="61" t="s">
        <v>22</v>
      </c>
      <c r="E24" s="3">
        <f>1.25</f>
        <v>1.25</v>
      </c>
      <c r="F24" s="2">
        <f>F21*E24</f>
        <v>393.75</v>
      </c>
      <c r="G24" s="18"/>
      <c r="H24" s="19"/>
      <c r="I24" s="3"/>
      <c r="J24" s="2"/>
      <c r="K24" s="18"/>
      <c r="L24" s="19"/>
      <c r="M24" s="13"/>
    </row>
    <row r="25" spans="1:13" ht="18.75" customHeight="1">
      <c r="A25" s="145"/>
      <c r="B25" s="61"/>
      <c r="C25" s="109" t="s">
        <v>39</v>
      </c>
      <c r="D25" s="68" t="s">
        <v>25</v>
      </c>
      <c r="E25" s="69">
        <v>0.00084</v>
      </c>
      <c r="F25" s="70">
        <f>F21*E25</f>
        <v>0.2646</v>
      </c>
      <c r="G25" s="71"/>
      <c r="H25" s="72"/>
      <c r="I25" s="73"/>
      <c r="J25" s="70"/>
      <c r="K25" s="71"/>
      <c r="L25" s="72"/>
      <c r="M25" s="74"/>
    </row>
    <row r="26" spans="1:13" ht="18.75" customHeight="1">
      <c r="A26" s="145"/>
      <c r="B26" s="25" t="s">
        <v>6</v>
      </c>
      <c r="C26" s="108" t="s">
        <v>40</v>
      </c>
      <c r="D26" s="59" t="s">
        <v>21</v>
      </c>
      <c r="E26" s="55">
        <v>0.16</v>
      </c>
      <c r="F26" s="70">
        <f>F23*E26</f>
        <v>60.480000000000004</v>
      </c>
      <c r="G26" s="57"/>
      <c r="H26" s="58"/>
      <c r="I26" s="55"/>
      <c r="J26" s="75"/>
      <c r="K26" s="71"/>
      <c r="L26" s="72"/>
      <c r="M26" s="74"/>
    </row>
    <row r="27" spans="1:13" ht="18.75" customHeight="1">
      <c r="A27" s="143"/>
      <c r="B27" s="7"/>
      <c r="C27" s="110" t="s">
        <v>41</v>
      </c>
      <c r="D27" s="7" t="s">
        <v>0</v>
      </c>
      <c r="E27" s="76">
        <v>0.1</v>
      </c>
      <c r="F27" s="4">
        <f>F21*E27</f>
        <v>31.5</v>
      </c>
      <c r="G27" s="23"/>
      <c r="H27" s="22"/>
      <c r="I27" s="4"/>
      <c r="J27" s="77"/>
      <c r="K27" s="23"/>
      <c r="L27" s="22"/>
      <c r="M27" s="63"/>
    </row>
    <row r="28" spans="1:13" ht="31.5" customHeight="1">
      <c r="A28" s="151">
        <v>5</v>
      </c>
      <c r="B28" s="151" t="s">
        <v>6</v>
      </c>
      <c r="C28" s="111" t="s">
        <v>45</v>
      </c>
      <c r="D28" s="11" t="s">
        <v>24</v>
      </c>
      <c r="E28" s="11"/>
      <c r="F28" s="78">
        <f>(12.6+25)*2*0.6/100</f>
        <v>0.4512</v>
      </c>
      <c r="G28" s="12"/>
      <c r="H28" s="9"/>
      <c r="I28" s="14"/>
      <c r="J28" s="15"/>
      <c r="K28" s="14"/>
      <c r="L28" s="15"/>
      <c r="M28" s="16"/>
    </row>
    <row r="29" spans="1:13" ht="19.5" customHeight="1">
      <c r="A29" s="152"/>
      <c r="B29" s="152"/>
      <c r="C29" s="109" t="s">
        <v>19</v>
      </c>
      <c r="D29" s="54" t="s">
        <v>22</v>
      </c>
      <c r="E29" s="5">
        <v>1</v>
      </c>
      <c r="F29" s="2">
        <f>F28*100</f>
        <v>45.12</v>
      </c>
      <c r="G29" s="3"/>
      <c r="H29" s="17"/>
      <c r="I29" s="18"/>
      <c r="J29" s="19"/>
      <c r="K29" s="18"/>
      <c r="L29" s="20"/>
      <c r="M29" s="13"/>
    </row>
    <row r="30" spans="1:13" ht="19.5" customHeight="1">
      <c r="A30" s="152"/>
      <c r="B30" s="152"/>
      <c r="C30" s="109" t="s">
        <v>20</v>
      </c>
      <c r="D30" s="61" t="s">
        <v>0</v>
      </c>
      <c r="E30" s="5">
        <v>6.62</v>
      </c>
      <c r="F30" s="2">
        <f>F28*E30</f>
        <v>2.986944</v>
      </c>
      <c r="G30" s="18"/>
      <c r="H30" s="19"/>
      <c r="I30" s="18"/>
      <c r="J30" s="19"/>
      <c r="K30" s="3"/>
      <c r="L30" s="2"/>
      <c r="M30" s="13"/>
    </row>
    <row r="31" spans="1:14" ht="31.5" customHeight="1">
      <c r="A31" s="152"/>
      <c r="B31" s="152"/>
      <c r="C31" s="108" t="s">
        <v>56</v>
      </c>
      <c r="D31" s="54" t="s">
        <v>22</v>
      </c>
      <c r="E31" s="6">
        <f>1.05</f>
        <v>1.05</v>
      </c>
      <c r="F31" s="3">
        <f>F29*E31</f>
        <v>47.376</v>
      </c>
      <c r="G31" s="18"/>
      <c r="H31" s="19"/>
      <c r="I31" s="21"/>
      <c r="J31" s="2"/>
      <c r="K31" s="18"/>
      <c r="L31" s="19"/>
      <c r="M31" s="13"/>
      <c r="N31" s="10"/>
    </row>
    <row r="32" spans="1:13" ht="19.5" customHeight="1">
      <c r="A32" s="153"/>
      <c r="B32" s="153"/>
      <c r="C32" s="112" t="s">
        <v>44</v>
      </c>
      <c r="D32" s="62" t="s">
        <v>7</v>
      </c>
      <c r="E32" s="8">
        <f>9*1.1</f>
        <v>9.9</v>
      </c>
      <c r="F32" s="4">
        <f>F29*E32</f>
        <v>446.688</v>
      </c>
      <c r="G32" s="7"/>
      <c r="H32" s="4"/>
      <c r="I32" s="8"/>
      <c r="J32" s="4"/>
      <c r="K32" s="22"/>
      <c r="L32" s="23"/>
      <c r="M32" s="24"/>
    </row>
    <row r="33" spans="1:13" ht="31.5" customHeight="1">
      <c r="A33" s="131">
        <v>6</v>
      </c>
      <c r="B33" s="65" t="s">
        <v>48</v>
      </c>
      <c r="C33" s="113" t="s">
        <v>49</v>
      </c>
      <c r="D33" s="79" t="s">
        <v>50</v>
      </c>
      <c r="E33" s="80"/>
      <c r="F33" s="81">
        <f>4*8/100</f>
        <v>0.32</v>
      </c>
      <c r="G33" s="82"/>
      <c r="H33" s="65"/>
      <c r="I33" s="83"/>
      <c r="J33" s="84"/>
      <c r="K33" s="83"/>
      <c r="L33" s="84"/>
      <c r="M33" s="85"/>
    </row>
    <row r="34" spans="1:13" ht="19.5" customHeight="1">
      <c r="A34" s="132"/>
      <c r="B34" s="54" t="s">
        <v>6</v>
      </c>
      <c r="C34" s="114" t="s">
        <v>19</v>
      </c>
      <c r="D34" s="86" t="s">
        <v>51</v>
      </c>
      <c r="E34" s="87">
        <v>100</v>
      </c>
      <c r="F34" s="21">
        <f>F33*E34</f>
        <v>32</v>
      </c>
      <c r="G34" s="2"/>
      <c r="H34" s="21"/>
      <c r="I34" s="19"/>
      <c r="J34" s="18"/>
      <c r="K34" s="19"/>
      <c r="L34" s="18"/>
      <c r="M34" s="21"/>
    </row>
    <row r="35" spans="1:13" ht="19.5" customHeight="1">
      <c r="A35" s="132"/>
      <c r="B35" s="61"/>
      <c r="C35" s="114" t="s">
        <v>20</v>
      </c>
      <c r="D35" s="88" t="s">
        <v>0</v>
      </c>
      <c r="E35" s="89">
        <v>0.81</v>
      </c>
      <c r="F35" s="3">
        <f>F34*E35</f>
        <v>25.92</v>
      </c>
      <c r="G35" s="19"/>
      <c r="H35" s="18"/>
      <c r="I35" s="19"/>
      <c r="J35" s="18"/>
      <c r="K35" s="2"/>
      <c r="L35" s="3"/>
      <c r="M35" s="13"/>
    </row>
    <row r="36" spans="1:13" ht="19.5" customHeight="1">
      <c r="A36" s="132"/>
      <c r="B36" s="61"/>
      <c r="C36" s="114" t="s">
        <v>52</v>
      </c>
      <c r="D36" s="88" t="s">
        <v>51</v>
      </c>
      <c r="E36" s="87">
        <v>100</v>
      </c>
      <c r="F36" s="3">
        <f>F33*E36</f>
        <v>32</v>
      </c>
      <c r="G36" s="19"/>
      <c r="H36" s="18"/>
      <c r="I36" s="2"/>
      <c r="J36" s="3"/>
      <c r="K36" s="19"/>
      <c r="L36" s="18"/>
      <c r="M36" s="13"/>
    </row>
    <row r="37" spans="1:13" ht="19.5" customHeight="1">
      <c r="A37" s="132"/>
      <c r="B37" s="61"/>
      <c r="C37" s="114" t="s">
        <v>53</v>
      </c>
      <c r="D37" s="88" t="s">
        <v>7</v>
      </c>
      <c r="E37" s="87" t="s">
        <v>54</v>
      </c>
      <c r="F37" s="3">
        <v>8</v>
      </c>
      <c r="G37" s="19"/>
      <c r="H37" s="18"/>
      <c r="I37" s="2"/>
      <c r="J37" s="3"/>
      <c r="K37" s="19"/>
      <c r="L37" s="18"/>
      <c r="M37" s="13"/>
    </row>
    <row r="38" spans="1:13" ht="19.5" customHeight="1">
      <c r="A38" s="132"/>
      <c r="B38" s="61"/>
      <c r="C38" s="114" t="s">
        <v>55</v>
      </c>
      <c r="D38" s="88" t="s">
        <v>7</v>
      </c>
      <c r="E38" s="87" t="s">
        <v>54</v>
      </c>
      <c r="F38" s="3">
        <v>4</v>
      </c>
      <c r="G38" s="19"/>
      <c r="H38" s="18"/>
      <c r="I38" s="2"/>
      <c r="J38" s="3"/>
      <c r="K38" s="19"/>
      <c r="L38" s="18"/>
      <c r="M38" s="13"/>
    </row>
    <row r="39" spans="1:13" ht="19.5" customHeight="1">
      <c r="A39" s="133"/>
      <c r="B39" s="7"/>
      <c r="C39" s="115" t="s">
        <v>23</v>
      </c>
      <c r="D39" s="90" t="s">
        <v>0</v>
      </c>
      <c r="E39" s="91">
        <v>0.13</v>
      </c>
      <c r="F39" s="4">
        <f>F34*E39</f>
        <v>4.16</v>
      </c>
      <c r="G39" s="22"/>
      <c r="H39" s="23"/>
      <c r="I39" s="8"/>
      <c r="J39" s="4"/>
      <c r="K39" s="22"/>
      <c r="L39" s="23"/>
      <c r="M39" s="63"/>
    </row>
    <row r="40" spans="1:13" ht="31.5" customHeight="1">
      <c r="A40" s="142">
        <v>7</v>
      </c>
      <c r="B40" s="52" t="s">
        <v>58</v>
      </c>
      <c r="C40" s="108" t="s">
        <v>59</v>
      </c>
      <c r="D40" s="92" t="s">
        <v>18</v>
      </c>
      <c r="E40" s="93"/>
      <c r="F40" s="70">
        <f>F8*0.03</f>
        <v>9.45</v>
      </c>
      <c r="G40" s="94"/>
      <c r="H40" s="52"/>
      <c r="I40" s="52"/>
      <c r="J40" s="68"/>
      <c r="K40" s="52"/>
      <c r="L40" s="68"/>
      <c r="M40" s="52"/>
    </row>
    <row r="41" spans="1:13" ht="19.5" customHeight="1">
      <c r="A41" s="143"/>
      <c r="B41" s="62" t="s">
        <v>6</v>
      </c>
      <c r="C41" s="110" t="s">
        <v>19</v>
      </c>
      <c r="D41" s="62" t="s">
        <v>18</v>
      </c>
      <c r="E41" s="76">
        <v>1</v>
      </c>
      <c r="F41" s="8">
        <f>F40*E41</f>
        <v>9.45</v>
      </c>
      <c r="G41" s="95"/>
      <c r="H41" s="8"/>
      <c r="I41" s="23"/>
      <c r="J41" s="22"/>
      <c r="K41" s="23"/>
      <c r="L41" s="22"/>
      <c r="M41" s="4"/>
    </row>
    <row r="42" spans="1:13" ht="31.5" customHeight="1">
      <c r="A42" s="96">
        <v>8</v>
      </c>
      <c r="B42" s="97" t="s">
        <v>60</v>
      </c>
      <c r="C42" s="116" t="s">
        <v>61</v>
      </c>
      <c r="D42" s="98" t="s">
        <v>25</v>
      </c>
      <c r="E42" s="99"/>
      <c r="F42" s="100">
        <f>F40*0.16</f>
        <v>1.512</v>
      </c>
      <c r="G42" s="97"/>
      <c r="H42" s="97"/>
      <c r="I42" s="97"/>
      <c r="J42" s="97"/>
      <c r="K42" s="100"/>
      <c r="L42" s="100"/>
      <c r="M42" s="101"/>
    </row>
    <row r="43" spans="1:13" ht="21.75" customHeight="1">
      <c r="A43" s="144" t="s">
        <v>2</v>
      </c>
      <c r="B43" s="144"/>
      <c r="C43" s="144"/>
      <c r="D43" s="144"/>
      <c r="E43" s="144"/>
      <c r="F43" s="102"/>
      <c r="G43" s="103"/>
      <c r="H43" s="103"/>
      <c r="I43" s="103"/>
      <c r="J43" s="103"/>
      <c r="K43" s="103"/>
      <c r="L43" s="103"/>
      <c r="M43" s="104"/>
    </row>
    <row r="44" spans="1:13" ht="21.75" customHeight="1">
      <c r="A44" s="138" t="s">
        <v>4</v>
      </c>
      <c r="B44" s="138"/>
      <c r="C44" s="138"/>
      <c r="D44" s="138"/>
      <c r="E44" s="138"/>
      <c r="F44" s="138"/>
      <c r="G44" s="103"/>
      <c r="H44" s="117"/>
      <c r="I44" s="117"/>
      <c r="J44" s="127"/>
      <c r="K44" s="128"/>
      <c r="L44" s="129"/>
      <c r="M44" s="104"/>
    </row>
    <row r="45" spans="1:13" ht="21.75" customHeight="1">
      <c r="A45" s="135" t="s">
        <v>5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7"/>
      <c r="M45" s="104"/>
    </row>
    <row r="46" spans="1:13" ht="21.75" customHeight="1">
      <c r="A46" s="130" t="s">
        <v>8</v>
      </c>
      <c r="B46" s="130"/>
      <c r="C46" s="130"/>
      <c r="D46" s="130"/>
      <c r="E46" s="130"/>
      <c r="F46" s="130"/>
      <c r="G46" s="118"/>
      <c r="H46" s="117"/>
      <c r="I46" s="117"/>
      <c r="J46" s="127"/>
      <c r="K46" s="128"/>
      <c r="L46" s="129"/>
      <c r="M46" s="104"/>
    </row>
    <row r="47" spans="1:13" ht="21.75" customHeight="1">
      <c r="A47" s="124" t="s">
        <v>9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6"/>
      <c r="M47" s="104"/>
    </row>
    <row r="48" spans="1:13" ht="21.75" customHeight="1">
      <c r="A48" s="130" t="s">
        <v>10</v>
      </c>
      <c r="B48" s="130"/>
      <c r="C48" s="130"/>
      <c r="D48" s="130"/>
      <c r="E48" s="130"/>
      <c r="F48" s="130"/>
      <c r="G48" s="118"/>
      <c r="H48" s="117"/>
      <c r="I48" s="117"/>
      <c r="J48" s="127"/>
      <c r="K48" s="128"/>
      <c r="L48" s="129"/>
      <c r="M48" s="104"/>
    </row>
    <row r="49" spans="1:13" ht="21.75" customHeight="1">
      <c r="A49" s="124" t="s">
        <v>9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6"/>
      <c r="M49" s="104"/>
    </row>
    <row r="50" spans="1:13" ht="21.75" customHeight="1">
      <c r="A50" s="130" t="s">
        <v>32</v>
      </c>
      <c r="B50" s="130"/>
      <c r="C50" s="130"/>
      <c r="D50" s="130"/>
      <c r="E50" s="130"/>
      <c r="F50" s="130"/>
      <c r="G50" s="118"/>
      <c r="H50" s="117"/>
      <c r="I50" s="117">
        <v>0.04</v>
      </c>
      <c r="J50" s="127"/>
      <c r="K50" s="128"/>
      <c r="L50" s="129"/>
      <c r="M50" s="104"/>
    </row>
    <row r="51" spans="1:13" ht="21.75" customHeight="1">
      <c r="A51" s="124" t="s">
        <v>9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6"/>
      <c r="M51" s="104"/>
    </row>
    <row r="52" spans="1:13" ht="21.75" customHeight="1">
      <c r="A52" s="130" t="s">
        <v>31</v>
      </c>
      <c r="B52" s="130"/>
      <c r="C52" s="130"/>
      <c r="D52" s="130"/>
      <c r="E52" s="130"/>
      <c r="F52" s="130"/>
      <c r="G52" s="118"/>
      <c r="H52" s="117"/>
      <c r="I52" s="117">
        <v>0.18</v>
      </c>
      <c r="J52" s="127"/>
      <c r="K52" s="128"/>
      <c r="L52" s="129"/>
      <c r="M52" s="104"/>
    </row>
    <row r="53" spans="1:13" ht="21.75" customHeight="1">
      <c r="A53" s="124" t="s">
        <v>11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6"/>
      <c r="M53" s="104"/>
    </row>
    <row r="54" spans="1:13" ht="15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</row>
  </sheetData>
  <sheetProtection/>
  <mergeCells count="41">
    <mergeCell ref="J44:L44"/>
    <mergeCell ref="K5:L5"/>
    <mergeCell ref="L6:L7"/>
    <mergeCell ref="A15:A19"/>
    <mergeCell ref="D5:F5"/>
    <mergeCell ref="F6:F7"/>
    <mergeCell ref="A28:A32"/>
    <mergeCell ref="B28:B32"/>
    <mergeCell ref="A20:A27"/>
    <mergeCell ref="A8:A10"/>
    <mergeCell ref="A40:A41"/>
    <mergeCell ref="A43:E43"/>
    <mergeCell ref="A11:A14"/>
    <mergeCell ref="A1:M3"/>
    <mergeCell ref="A4:J4"/>
    <mergeCell ref="J52:L52"/>
    <mergeCell ref="A46:F46"/>
    <mergeCell ref="A48:F48"/>
    <mergeCell ref="A47:L47"/>
    <mergeCell ref="A49:L49"/>
    <mergeCell ref="A45:L45"/>
    <mergeCell ref="J6:J7"/>
    <mergeCell ref="J50:L50"/>
    <mergeCell ref="A51:L51"/>
    <mergeCell ref="D6:D7"/>
    <mergeCell ref="E6:E7"/>
    <mergeCell ref="A33:A39"/>
    <mergeCell ref="A5:A7"/>
    <mergeCell ref="C5:C7"/>
    <mergeCell ref="B5:B7"/>
    <mergeCell ref="A44:F44"/>
    <mergeCell ref="M5:M7"/>
    <mergeCell ref="K6:K7"/>
    <mergeCell ref="A53:L53"/>
    <mergeCell ref="G6:G7"/>
    <mergeCell ref="H6:H7"/>
    <mergeCell ref="I6:I7"/>
    <mergeCell ref="J46:L46"/>
    <mergeCell ref="J48:L48"/>
    <mergeCell ref="A52:F52"/>
    <mergeCell ref="A50:F5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GeoAPEX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Kotso</dc:creator>
  <cp:keywords/>
  <dc:description/>
  <cp:lastModifiedBy>Maiko Mikaia</cp:lastModifiedBy>
  <cp:lastPrinted>2014-12-26T13:25:22Z</cp:lastPrinted>
  <dcterms:created xsi:type="dcterms:W3CDTF">2008-08-03T08:34:03Z</dcterms:created>
  <dcterms:modified xsi:type="dcterms:W3CDTF">2015-02-08T11:45:07Z</dcterms:modified>
  <cp:category/>
  <cp:version/>
  <cp:contentType/>
  <cp:contentStatus/>
</cp:coreProperties>
</file>