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xarjTaR." sheetId="1" r:id="rId1"/>
  </sheets>
  <definedNames>
    <definedName name="_xlnm._FilterDatabase" localSheetId="0" hidden="1">'xarjTaR.'!$A$5:$M$50</definedName>
  </definedNames>
  <calcPr fullCalcOnLoad="1"/>
</workbook>
</file>

<file path=xl/sharedStrings.xml><?xml version="1.0" encoding="utf-8"?>
<sst xmlns="http://schemas.openxmlformats.org/spreadsheetml/2006/main" count="111" uniqueCount="60">
  <si>
    <t>masala</t>
  </si>
  <si>
    <t>xelfasi</t>
  </si>
  <si>
    <t>sul</t>
  </si>
  <si>
    <t>ჯამი</t>
  </si>
  <si>
    <t xml:space="preserve">განზ. </t>
  </si>
  <si>
    <t>დ.ღ.გ.</t>
  </si>
  <si>
    <t xml:space="preserve">გეგმიური დაგროვება </t>
  </si>
  <si>
    <t>ზედნადები ხარჯი</t>
  </si>
  <si>
    <t>transporti</t>
  </si>
  <si>
    <t>jami</t>
  </si>
  <si>
    <t>erT. fasi</t>
  </si>
  <si>
    <t>raodenoba</t>
  </si>
  <si>
    <t>samuSaos dasaxeleba</t>
  </si>
  <si>
    <t>#</t>
  </si>
  <si>
    <t>m3</t>
  </si>
  <si>
    <t>RorRis 5 sm-iani feniT safuZvlis mowyoba</t>
  </si>
  <si>
    <t>S.p.s. `xoranTa+"-is direqtori:  
 r. koraxaSvili</t>
  </si>
  <si>
    <t>grZ/m</t>
  </si>
  <si>
    <t>betoni m200</t>
  </si>
  <si>
    <t>arxis kedlebSi #40 kuTxovanebis mowyoba ankerebiT cxaurebis Casadebad</t>
  </si>
  <si>
    <t>arxis kedlebis da Ziris mowyoba m200 markis betoniT (yalibis mowyobiT)</t>
  </si>
  <si>
    <t>miwis samuSaoebi</t>
  </si>
  <si>
    <t>SromiTi resursebi</t>
  </si>
  <si>
    <t>kac/sT</t>
  </si>
  <si>
    <t>lari</t>
  </si>
  <si>
    <t>manq/sT</t>
  </si>
  <si>
    <t>sxva manqanebi</t>
  </si>
  <si>
    <t>avtoTviTmcleli</t>
  </si>
  <si>
    <t>kuTxovana 40*40*3</t>
  </si>
  <si>
    <t xml:space="preserve">cxaurebis mowyoba Svelerisgan #65 _ sxvadasxva sigrZis </t>
  </si>
  <si>
    <t>proeqtiT</t>
  </si>
  <si>
    <t>normiT</t>
  </si>
  <si>
    <t>SromiTi resursi</t>
  </si>
  <si>
    <t>m2</t>
  </si>
  <si>
    <t>sayalibe fari ficris</t>
  </si>
  <si>
    <t>satransporto xarji masalaze</t>
  </si>
  <si>
    <t>safuZveli</t>
  </si>
  <si>
    <t>RorRi (20-40 mm) nareviT</t>
  </si>
  <si>
    <t>arxis kedlebis da Ziris mowyoba rk/betoniT m200 (yalibis mowyobiT)</t>
  </si>
  <si>
    <r>
      <t xml:space="preserve">armatura </t>
    </r>
    <r>
      <rPr>
        <sz val="10"/>
        <rFont val="Calibri"/>
        <family val="2"/>
      </rPr>
      <t>Φ</t>
    </r>
    <r>
      <rPr>
        <sz val="10"/>
        <rFont val="AcadNusx"/>
        <family val="0"/>
      </rPr>
      <t>8</t>
    </r>
    <r>
      <rPr>
        <sz val="10"/>
        <rFont val="Calibri"/>
        <family val="2"/>
      </rPr>
      <t>A</t>
    </r>
    <r>
      <rPr>
        <sz val="10"/>
        <rFont val="AcadNusx"/>
        <family val="0"/>
      </rPr>
      <t>III</t>
    </r>
  </si>
  <si>
    <r>
      <t xml:space="preserve">armatura </t>
    </r>
    <r>
      <rPr>
        <sz val="10"/>
        <rFont val="Calibri"/>
        <family val="2"/>
      </rPr>
      <t>Φ</t>
    </r>
    <r>
      <rPr>
        <sz val="10"/>
        <rFont val="AcadNusx"/>
        <family val="0"/>
      </rPr>
      <t>6</t>
    </r>
    <r>
      <rPr>
        <sz val="10"/>
        <rFont val="Calibri"/>
        <family val="2"/>
      </rPr>
      <t>A</t>
    </r>
    <r>
      <rPr>
        <sz val="10"/>
        <rFont val="AcadNusx"/>
        <family val="0"/>
      </rPr>
      <t>III</t>
    </r>
  </si>
  <si>
    <t>sabazro</t>
  </si>
  <si>
    <t>eleqtrodi</t>
  </si>
  <si>
    <t>kg</t>
  </si>
  <si>
    <t>sxva masalebi</t>
  </si>
  <si>
    <t>IV kategoriis gruntSi Txrilis damuSaveba xeliT</t>
  </si>
  <si>
    <t>1-80-4</t>
  </si>
  <si>
    <t xml:space="preserve">gruntis ukuCayra xeliT arxis gverdebze </t>
  </si>
  <si>
    <t>1-22-16</t>
  </si>
  <si>
    <t>eqskavatori 0.5 m3</t>
  </si>
  <si>
    <t>sxvadasxva  xis masala</t>
  </si>
  <si>
    <t>1-81-4</t>
  </si>
  <si>
    <t xml:space="preserve">IV kategoriis miwis gaWra TxrilSi eqskavatoriT avtoTviTmclelze datvirTviT  </t>
  </si>
  <si>
    <t>t</t>
  </si>
  <si>
    <t>RorRi 20-40mm</t>
  </si>
  <si>
    <t>zedmeti gruntis gatana avtoTviTmcleliT 3 km.</t>
  </si>
  <si>
    <t>6-11-1</t>
  </si>
  <si>
    <t>6-11-3</t>
  </si>
  <si>
    <t>dedofliswyaros municipalitetis sofel samrekloSi X da XI (1 maisis da oqtombris) quCebze saniaRvre arxis mowyobis samuSaoebis xarjTaRricxva</t>
  </si>
  <si>
    <t>%</t>
  </si>
</sst>
</file>

<file path=xl/styles.xml><?xml version="1.0" encoding="utf-8"?>
<styleSheet xmlns="http://schemas.openxmlformats.org/spreadsheetml/2006/main">
  <numFmts count="29">
    <numFmt numFmtId="5" formatCode="#,##0\ &quot;Lari&quot;;\-#,##0\ &quot;Lari&quot;"/>
    <numFmt numFmtId="6" formatCode="#,##0\ &quot;Lari&quot;;[Red]\-#,##0\ &quot;Lari&quot;"/>
    <numFmt numFmtId="7" formatCode="#,##0.00\ &quot;Lari&quot;;\-#,##0.00\ &quot;Lari&quot;"/>
    <numFmt numFmtId="8" formatCode="#,##0.00\ &quot;Lari&quot;;[Red]\-#,##0.00\ &quot;Lari&quot;"/>
    <numFmt numFmtId="42" formatCode="_-* #,##0\ &quot;Lari&quot;_-;\-* #,##0\ &quot;Lari&quot;_-;_-* &quot;-&quot;\ &quot;Lari&quot;_-;_-@_-"/>
    <numFmt numFmtId="41" formatCode="_-* #,##0\ _L_a_r_i_-;\-* #,##0\ _L_a_r_i_-;_-* &quot;-&quot;\ _L_a_r_i_-;_-@_-"/>
    <numFmt numFmtId="44" formatCode="_-* #,##0.00\ &quot;Lari&quot;_-;\-* #,##0.00\ &quot;Lari&quot;_-;_-* &quot;-&quot;??\ &quot;Lari&quot;_-;_-@_-"/>
    <numFmt numFmtId="43" formatCode="_-* #,##0.00\ _L_a_r_i_-;\-* #,##0.00\ _L_a_r_i_-;_-* &quot;-&quot;??\ _L_a_r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ლ.&quot;;\-#,##0\ &quot;ლ.&quot;"/>
    <numFmt numFmtId="173" formatCode="#,##0\ &quot;ლ.&quot;;[Red]\-#,##0\ &quot;ლ.&quot;"/>
    <numFmt numFmtId="174" formatCode="#,##0.00\ &quot;ლ.&quot;;\-#,##0.00\ &quot;ლ.&quot;"/>
    <numFmt numFmtId="175" formatCode="#,##0.00\ &quot;ლ.&quot;;[Red]\-#,##0.00\ &quot;ლ.&quot;"/>
    <numFmt numFmtId="176" formatCode="_-* #,##0\ &quot;ლ.&quot;_-;\-* #,##0\ &quot;ლ.&quot;_-;_-* &quot;-&quot;\ &quot;ლ.&quot;_-;_-@_-"/>
    <numFmt numFmtId="177" formatCode="_-* #,##0\ _ლ_._-;\-* #,##0\ _ლ_._-;_-* &quot;-&quot;\ _ლ_._-;_-@_-"/>
    <numFmt numFmtId="178" formatCode="_-* #,##0.00\ &quot;ლ.&quot;_-;\-* #,##0.00\ &quot;ლ.&quot;_-;_-* &quot;-&quot;??\ &quot;ლ.&quot;_-;_-@_-"/>
    <numFmt numFmtId="179" formatCode="_-* #,##0.00\ _ლ_._-;\-* #,##0.00\ _ლ_._-;_-* &quot;-&quot;??\ _ლ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cadNusx"/>
      <family val="0"/>
    </font>
    <font>
      <sz val="10"/>
      <name val="AcadNusx"/>
      <family val="0"/>
    </font>
    <font>
      <b/>
      <sz val="10"/>
      <name val="AcadNusx"/>
      <family val="0"/>
    </font>
    <font>
      <sz val="10"/>
      <name val="Calibri"/>
      <family val="2"/>
    </font>
    <font>
      <b/>
      <sz val="11"/>
      <name val="AcadNusx"/>
      <family val="0"/>
    </font>
    <font>
      <b/>
      <sz val="9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7" fillId="0" borderId="0" xfId="0" applyFont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vertical="center" wrapText="1"/>
      <protection hidden="1"/>
    </xf>
    <xf numFmtId="0" fontId="3" fillId="33" borderId="0" xfId="0" applyFont="1" applyFill="1" applyAlignment="1" applyProtection="1">
      <alignment vertical="center" wrapText="1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49" fontId="4" fillId="0" borderId="0" xfId="0" applyNumberFormat="1" applyFont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5" fillId="0" borderId="10" xfId="0" applyFont="1" applyBorder="1" applyAlignment="1" applyProtection="1">
      <alignment horizontal="center" vertical="center" wrapText="1"/>
      <protection hidden="1"/>
    </xf>
    <xf numFmtId="49" fontId="4" fillId="0" borderId="11" xfId="0" applyNumberFormat="1" applyFont="1" applyBorder="1" applyAlignment="1" applyProtection="1">
      <alignment horizontal="center" vertical="center" textRotation="90" wrapText="1"/>
      <protection hidden="1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4" fillId="0" borderId="13" xfId="0" applyFont="1" applyBorder="1" applyAlignment="1" applyProtection="1">
      <alignment horizontal="center" vertical="center" wrapText="1"/>
      <protection hidden="1"/>
    </xf>
    <xf numFmtId="49" fontId="0" fillId="0" borderId="14" xfId="0" applyNumberFormat="1" applyBorder="1" applyAlignment="1" applyProtection="1">
      <alignment horizontal="center" vertical="center" textRotation="90" wrapText="1"/>
      <protection hidden="1"/>
    </xf>
    <xf numFmtId="0" fontId="4" fillId="0" borderId="14" xfId="0" applyFont="1" applyBorder="1" applyAlignment="1" applyProtection="1">
      <alignment horizontal="center" vertical="center" wrapText="1"/>
      <protection hidden="1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5" fillId="0" borderId="10" xfId="0" applyFont="1" applyBorder="1" applyAlignment="1" applyProtection="1">
      <alignment horizontal="center" vertical="center" wrapText="1"/>
      <protection hidden="1"/>
    </xf>
    <xf numFmtId="49" fontId="4" fillId="0" borderId="10" xfId="0" applyNumberFormat="1" applyFont="1" applyBorder="1" applyAlignment="1" applyProtection="1">
      <alignment horizontal="center" vertical="center" wrapText="1"/>
      <protection hidden="1"/>
    </xf>
    <xf numFmtId="2" fontId="4" fillId="0" borderId="10" xfId="0" applyNumberFormat="1" applyFont="1" applyBorder="1" applyAlignment="1" applyProtection="1">
      <alignment horizontal="center" vertical="center" wrapText="1"/>
      <protection hidden="1"/>
    </xf>
    <xf numFmtId="49" fontId="5" fillId="0" borderId="14" xfId="0" applyNumberFormat="1" applyFont="1" applyBorder="1" applyAlignment="1" applyProtection="1">
      <alignment horizontal="center" vertical="center" wrapText="1"/>
      <protection hidden="1"/>
    </xf>
    <xf numFmtId="0" fontId="5" fillId="0" borderId="14" xfId="0" applyFont="1" applyBorder="1" applyAlignment="1" applyProtection="1">
      <alignment horizontal="left" vertical="center" wrapText="1"/>
      <protection hidden="1"/>
    </xf>
    <xf numFmtId="184" fontId="4" fillId="0" borderId="14" xfId="0" applyNumberFormat="1" applyFont="1" applyBorder="1" applyAlignment="1" applyProtection="1">
      <alignment horizontal="center" vertical="center" wrapText="1"/>
      <protection hidden="1"/>
    </xf>
    <xf numFmtId="4" fontId="4" fillId="0" borderId="14" xfId="0" applyNumberFormat="1" applyFont="1" applyBorder="1" applyAlignment="1" applyProtection="1">
      <alignment horizontal="center" vertical="center" wrapText="1"/>
      <protection hidden="1"/>
    </xf>
    <xf numFmtId="4" fontId="4" fillId="0" borderId="10" xfId="0" applyNumberFormat="1" applyFont="1" applyBorder="1" applyAlignment="1" applyProtection="1">
      <alignment horizontal="center" vertical="center" wrapText="1"/>
      <protection hidden="1"/>
    </xf>
    <xf numFmtId="0" fontId="4" fillId="0" borderId="10" xfId="0" applyFont="1" applyFill="1" applyBorder="1" applyAlignment="1" applyProtection="1">
      <alignment horizontal="left" vertical="center" wrapText="1"/>
      <protection hidden="1"/>
    </xf>
    <xf numFmtId="0" fontId="4" fillId="0" borderId="10" xfId="0" applyFont="1" applyFill="1" applyBorder="1" applyAlignment="1" applyProtection="1">
      <alignment horizontal="center" vertical="center" wrapText="1"/>
      <protection hidden="1"/>
    </xf>
    <xf numFmtId="49" fontId="4" fillId="0" borderId="14" xfId="0" applyNumberFormat="1" applyFont="1" applyBorder="1" applyAlignment="1" applyProtection="1">
      <alignment horizontal="center" vertical="center" wrapText="1"/>
      <protection hidden="1"/>
    </xf>
    <xf numFmtId="0" fontId="4" fillId="0" borderId="14" xfId="0" applyFont="1" applyFill="1" applyBorder="1" applyAlignment="1" applyProtection="1">
      <alignment horizontal="left" vertical="center" wrapText="1"/>
      <protection hidden="1"/>
    </xf>
    <xf numFmtId="0" fontId="5" fillId="0" borderId="14" xfId="0" applyFont="1" applyFill="1" applyBorder="1" applyAlignment="1" applyProtection="1">
      <alignment horizontal="left" vertical="center" wrapText="1"/>
      <protection hidden="1"/>
    </xf>
    <xf numFmtId="0" fontId="5" fillId="0" borderId="10" xfId="0" applyFont="1" applyFill="1" applyBorder="1" applyAlignment="1" applyProtection="1">
      <alignment vertical="center" wrapText="1"/>
      <protection hidden="1"/>
    </xf>
    <xf numFmtId="0" fontId="4" fillId="0" borderId="10" xfId="0" applyFont="1" applyFill="1" applyBorder="1" applyAlignment="1" applyProtection="1">
      <alignment vertical="center" wrapText="1"/>
      <protection hidden="1"/>
    </xf>
    <xf numFmtId="49" fontId="5" fillId="0" borderId="10" xfId="0" applyNumberFormat="1" applyFont="1" applyBorder="1" applyAlignment="1" applyProtection="1">
      <alignment horizontal="center" vertical="center" wrapText="1"/>
      <protection hidden="1"/>
    </xf>
    <xf numFmtId="0" fontId="5" fillId="0" borderId="10" xfId="0" applyFont="1" applyFill="1" applyBorder="1" applyAlignment="1" applyProtection="1">
      <alignment horizontal="left" vertical="center" wrapText="1"/>
      <protection hidden="1"/>
    </xf>
    <xf numFmtId="0" fontId="5" fillId="0" borderId="10" xfId="0" applyFont="1" applyBorder="1" applyAlignment="1" applyProtection="1">
      <alignment vertical="center" wrapText="1"/>
      <protection hidden="1"/>
    </xf>
    <xf numFmtId="0" fontId="4" fillId="0" borderId="10" xfId="0" applyFont="1" applyBorder="1" applyAlignment="1" applyProtection="1">
      <alignment vertical="center" wrapText="1"/>
      <protection hidden="1"/>
    </xf>
    <xf numFmtId="0" fontId="8" fillId="0" borderId="10" xfId="0" applyFont="1" applyBorder="1" applyAlignment="1" applyProtection="1">
      <alignment vertical="center" wrapText="1"/>
      <protection hidden="1"/>
    </xf>
    <xf numFmtId="0" fontId="5" fillId="0" borderId="10" xfId="0" applyFont="1" applyBorder="1" applyAlignment="1" applyProtection="1">
      <alignment horizontal="right" vertical="center" wrapText="1"/>
      <protection hidden="1"/>
    </xf>
    <xf numFmtId="2" fontId="5" fillId="0" borderId="10" xfId="0" applyNumberFormat="1" applyFont="1" applyBorder="1" applyAlignment="1" applyProtection="1">
      <alignment horizontal="center" vertical="center" wrapText="1"/>
      <protection hidden="1"/>
    </xf>
    <xf numFmtId="9" fontId="5" fillId="0" borderId="10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49" fontId="4" fillId="0" borderId="0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right" vertical="center" wrapText="1"/>
      <protection hidden="1"/>
    </xf>
    <xf numFmtId="2" fontId="5" fillId="0" borderId="0" xfId="0" applyNumberFormat="1" applyFont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 wrapText="1"/>
      <protection hidden="1"/>
    </xf>
    <xf numFmtId="4" fontId="3" fillId="0" borderId="10" xfId="0" applyNumberFormat="1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 applyProtection="1">
      <alignment vertical="center" wrapText="1"/>
      <protection locked="0"/>
    </xf>
    <xf numFmtId="2" fontId="5" fillId="0" borderId="10" xfId="0" applyNumberFormat="1" applyFont="1" applyBorder="1" applyAlignment="1" applyProtection="1">
      <alignment horizontal="center" vertical="center" wrapText="1"/>
      <protection locked="0"/>
    </xf>
    <xf numFmtId="2" fontId="4" fillId="0" borderId="10" xfId="0" applyNumberFormat="1" applyFont="1" applyBorder="1" applyAlignment="1" applyProtection="1">
      <alignment horizontal="center" vertical="center" wrapText="1"/>
      <protection locked="0"/>
    </xf>
    <xf numFmtId="9" fontId="5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javascript:void()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54</xdr:row>
      <xdr:rowOff>0</xdr:rowOff>
    </xdr:from>
    <xdr:ext cx="304800" cy="28575"/>
    <xdr:sp>
      <xdr:nvSpPr>
        <xdr:cNvPr id="1" name="AutoShape 1" descr="stat20"/>
        <xdr:cNvSpPr>
          <a:spLocks noChangeAspect="1"/>
        </xdr:cNvSpPr>
      </xdr:nvSpPr>
      <xdr:spPr>
        <a:xfrm>
          <a:off x="923925" y="14258925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304800" cy="28575"/>
    <xdr:sp>
      <xdr:nvSpPr>
        <xdr:cNvPr id="2" name="AutoShape 2" descr="profile24_0">
          <a:hlinkClick r:id="rId1"/>
        </xdr:cNvPr>
        <xdr:cNvSpPr>
          <a:spLocks noChangeAspect="1"/>
        </xdr:cNvSpPr>
      </xdr:nvSpPr>
      <xdr:spPr>
        <a:xfrm>
          <a:off x="3686175" y="14258925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zoomScalePageLayoutView="0" workbookViewId="0" topLeftCell="A31">
      <selection activeCell="P45" sqref="P45"/>
    </sheetView>
  </sheetViews>
  <sheetFormatPr defaultColWidth="9.140625" defaultRowHeight="12.75"/>
  <cols>
    <col min="1" max="1" width="4.421875" style="5" customWidth="1"/>
    <col min="2" max="2" width="9.421875" style="6" customWidth="1"/>
    <col min="3" max="3" width="41.421875" style="4" customWidth="1"/>
    <col min="4" max="4" width="7.7109375" style="7" customWidth="1"/>
    <col min="5" max="5" width="7.28125" style="7" customWidth="1"/>
    <col min="6" max="6" width="7.421875" style="7" customWidth="1"/>
    <col min="7" max="7" width="6.8515625" style="7" customWidth="1"/>
    <col min="8" max="8" width="8.28125" style="7" customWidth="1"/>
    <col min="9" max="9" width="6.8515625" style="7" customWidth="1"/>
    <col min="10" max="10" width="8.28125" style="7" customWidth="1"/>
    <col min="11" max="11" width="7.140625" style="7" customWidth="1"/>
    <col min="12" max="12" width="8.140625" style="7" customWidth="1"/>
    <col min="13" max="13" width="9.00390625" style="7" customWidth="1"/>
    <col min="14" max="16384" width="9.140625" style="4" customWidth="1"/>
  </cols>
  <sheetData>
    <row r="1" spans="1:14" ht="41.25" customHeight="1">
      <c r="A1" s="1" t="s">
        <v>58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ht="9" customHeight="1"/>
    <row r="3" spans="1:13" ht="24" customHeight="1">
      <c r="A3" s="8" t="s">
        <v>13</v>
      </c>
      <c r="B3" s="9" t="s">
        <v>36</v>
      </c>
      <c r="C3" s="10" t="s">
        <v>12</v>
      </c>
      <c r="D3" s="11" t="s">
        <v>4</v>
      </c>
      <c r="E3" s="11" t="s">
        <v>11</v>
      </c>
      <c r="F3" s="12"/>
      <c r="G3" s="11" t="s">
        <v>0</v>
      </c>
      <c r="H3" s="11"/>
      <c r="I3" s="11" t="s">
        <v>1</v>
      </c>
      <c r="J3" s="11"/>
      <c r="K3" s="13" t="s">
        <v>8</v>
      </c>
      <c r="L3" s="14"/>
      <c r="M3" s="11" t="s">
        <v>2</v>
      </c>
    </row>
    <row r="4" spans="1:13" ht="36" customHeight="1">
      <c r="A4" s="8"/>
      <c r="B4" s="15"/>
      <c r="C4" s="16"/>
      <c r="D4" s="11"/>
      <c r="E4" s="17" t="s">
        <v>31</v>
      </c>
      <c r="F4" s="18" t="s">
        <v>2</v>
      </c>
      <c r="G4" s="18" t="s">
        <v>10</v>
      </c>
      <c r="H4" s="18" t="s">
        <v>9</v>
      </c>
      <c r="I4" s="18" t="s">
        <v>10</v>
      </c>
      <c r="J4" s="18" t="s">
        <v>9</v>
      </c>
      <c r="K4" s="18" t="s">
        <v>10</v>
      </c>
      <c r="L4" s="18" t="s">
        <v>9</v>
      </c>
      <c r="M4" s="11"/>
    </row>
    <row r="5" spans="1:13" ht="19.5" customHeight="1">
      <c r="A5" s="19">
        <v>1</v>
      </c>
      <c r="B5" s="20"/>
      <c r="C5" s="18">
        <v>2</v>
      </c>
      <c r="D5" s="18">
        <v>3</v>
      </c>
      <c r="E5" s="18"/>
      <c r="F5" s="18">
        <v>4</v>
      </c>
      <c r="G5" s="18">
        <v>5</v>
      </c>
      <c r="H5" s="18">
        <v>6</v>
      </c>
      <c r="I5" s="18">
        <v>7</v>
      </c>
      <c r="J5" s="18">
        <v>8</v>
      </c>
      <c r="K5" s="18">
        <v>9</v>
      </c>
      <c r="L5" s="18">
        <v>10</v>
      </c>
      <c r="M5" s="18">
        <v>11</v>
      </c>
    </row>
    <row r="6" spans="1:13" ht="24" customHeight="1">
      <c r="A6" s="19">
        <v>1</v>
      </c>
      <c r="B6" s="20"/>
      <c r="C6" s="19" t="s">
        <v>21</v>
      </c>
      <c r="D6" s="18"/>
      <c r="E6" s="18"/>
      <c r="F6" s="21"/>
      <c r="G6" s="21"/>
      <c r="H6" s="21"/>
      <c r="I6" s="21"/>
      <c r="J6" s="21"/>
      <c r="K6" s="21"/>
      <c r="L6" s="21"/>
      <c r="M6" s="21"/>
    </row>
    <row r="7" spans="1:13" ht="42.75" customHeight="1">
      <c r="A7" s="19">
        <v>1</v>
      </c>
      <c r="B7" s="22" t="s">
        <v>48</v>
      </c>
      <c r="C7" s="23" t="s">
        <v>52</v>
      </c>
      <c r="D7" s="18" t="s">
        <v>14</v>
      </c>
      <c r="E7" s="24"/>
      <c r="F7" s="25">
        <f>1*0.75*686</f>
        <v>514.5</v>
      </c>
      <c r="G7" s="47"/>
      <c r="H7" s="48"/>
      <c r="I7" s="48"/>
      <c r="J7" s="48"/>
      <c r="K7" s="48"/>
      <c r="L7" s="48"/>
      <c r="M7" s="48"/>
    </row>
    <row r="8" spans="1:13" ht="20.25" customHeight="1">
      <c r="A8" s="19"/>
      <c r="B8" s="20"/>
      <c r="C8" s="27" t="s">
        <v>22</v>
      </c>
      <c r="D8" s="28" t="s">
        <v>23</v>
      </c>
      <c r="E8" s="24">
        <f>27/1000</f>
        <v>0.027</v>
      </c>
      <c r="F8" s="25">
        <f>F7*E8</f>
        <v>13.8915</v>
      </c>
      <c r="G8" s="47"/>
      <c r="H8" s="48"/>
      <c r="I8" s="48"/>
      <c r="J8" s="48"/>
      <c r="K8" s="48"/>
      <c r="L8" s="48"/>
      <c r="M8" s="48"/>
    </row>
    <row r="9" spans="1:13" ht="20.25" customHeight="1">
      <c r="A9" s="19"/>
      <c r="B9" s="29"/>
      <c r="C9" s="30" t="s">
        <v>49</v>
      </c>
      <c r="D9" s="28" t="s">
        <v>25</v>
      </c>
      <c r="E9" s="24">
        <f>60.5/1000</f>
        <v>0.0605</v>
      </c>
      <c r="F9" s="25">
        <f>F7*E9</f>
        <v>31.12725</v>
      </c>
      <c r="G9" s="49"/>
      <c r="H9" s="48"/>
      <c r="I9" s="48"/>
      <c r="J9" s="48"/>
      <c r="K9" s="48"/>
      <c r="L9" s="48"/>
      <c r="M9" s="48"/>
    </row>
    <row r="10" spans="1:13" ht="20.25" customHeight="1">
      <c r="A10" s="19"/>
      <c r="B10" s="29"/>
      <c r="C10" s="27" t="s">
        <v>26</v>
      </c>
      <c r="D10" s="28" t="s">
        <v>24</v>
      </c>
      <c r="E10" s="24">
        <f>2.21/1000</f>
        <v>0.00221</v>
      </c>
      <c r="F10" s="25">
        <f>F8*E10</f>
        <v>0.030700215000000003</v>
      </c>
      <c r="G10" s="49"/>
      <c r="H10" s="48"/>
      <c r="I10" s="48"/>
      <c r="J10" s="48"/>
      <c r="K10" s="48"/>
      <c r="L10" s="48"/>
      <c r="M10" s="48"/>
    </row>
    <row r="11" spans="1:13" ht="16.5" customHeight="1">
      <c r="A11" s="19"/>
      <c r="B11" s="29"/>
      <c r="C11" s="30" t="s">
        <v>54</v>
      </c>
      <c r="D11" s="28" t="s">
        <v>14</v>
      </c>
      <c r="E11" s="24">
        <f>0.06/1000</f>
        <v>5.9999999999999995E-05</v>
      </c>
      <c r="F11" s="25">
        <f>E11*F7</f>
        <v>0.030869999999999998</v>
      </c>
      <c r="G11" s="48"/>
      <c r="H11" s="48"/>
      <c r="I11" s="48"/>
      <c r="J11" s="48"/>
      <c r="K11" s="48"/>
      <c r="L11" s="48"/>
      <c r="M11" s="48"/>
    </row>
    <row r="12" spans="1:13" ht="27.75" customHeight="1">
      <c r="A12" s="19">
        <v>2</v>
      </c>
      <c r="B12" s="22" t="s">
        <v>46</v>
      </c>
      <c r="C12" s="31" t="s">
        <v>45</v>
      </c>
      <c r="D12" s="28" t="s">
        <v>14</v>
      </c>
      <c r="E12" s="24"/>
      <c r="F12" s="25">
        <f>0.1*0.75*686</f>
        <v>51.45000000000001</v>
      </c>
      <c r="G12" s="49"/>
      <c r="H12" s="48"/>
      <c r="I12" s="48"/>
      <c r="J12" s="48"/>
      <c r="K12" s="48"/>
      <c r="L12" s="48"/>
      <c r="M12" s="48"/>
    </row>
    <row r="13" spans="1:13" ht="21.75" customHeight="1">
      <c r="A13" s="19"/>
      <c r="B13" s="20"/>
      <c r="C13" s="27" t="s">
        <v>22</v>
      </c>
      <c r="D13" s="28" t="s">
        <v>23</v>
      </c>
      <c r="E13" s="24">
        <v>2.99</v>
      </c>
      <c r="F13" s="26">
        <f>F12*E13</f>
        <v>153.83550000000005</v>
      </c>
      <c r="G13" s="49"/>
      <c r="H13" s="48"/>
      <c r="I13" s="48"/>
      <c r="J13" s="48"/>
      <c r="K13" s="48"/>
      <c r="L13" s="48"/>
      <c r="M13" s="48"/>
    </row>
    <row r="14" spans="1:13" ht="26.25" customHeight="1">
      <c r="A14" s="19">
        <v>3</v>
      </c>
      <c r="B14" s="20"/>
      <c r="C14" s="32" t="s">
        <v>15</v>
      </c>
      <c r="D14" s="28" t="s">
        <v>14</v>
      </c>
      <c r="E14" s="24"/>
      <c r="F14" s="25">
        <f>1*0.05*686</f>
        <v>34.300000000000004</v>
      </c>
      <c r="G14" s="49"/>
      <c r="H14" s="48"/>
      <c r="I14" s="48"/>
      <c r="J14" s="48"/>
      <c r="K14" s="48"/>
      <c r="L14" s="48"/>
      <c r="M14" s="48"/>
    </row>
    <row r="15" spans="1:13" ht="18.75" customHeight="1">
      <c r="A15" s="19"/>
      <c r="B15" s="20"/>
      <c r="C15" s="27" t="s">
        <v>22</v>
      </c>
      <c r="D15" s="28" t="s">
        <v>23</v>
      </c>
      <c r="E15" s="24">
        <v>1.896</v>
      </c>
      <c r="F15" s="25">
        <f>F14*E15</f>
        <v>65.03280000000001</v>
      </c>
      <c r="G15" s="49"/>
      <c r="H15" s="48"/>
      <c r="I15" s="48"/>
      <c r="J15" s="48"/>
      <c r="K15" s="48"/>
      <c r="L15" s="48"/>
      <c r="M15" s="48"/>
    </row>
    <row r="16" spans="1:13" ht="18.75" customHeight="1">
      <c r="A16" s="19"/>
      <c r="B16" s="20"/>
      <c r="C16" s="27" t="s">
        <v>26</v>
      </c>
      <c r="D16" s="28" t="s">
        <v>24</v>
      </c>
      <c r="E16" s="24">
        <v>0.127</v>
      </c>
      <c r="F16" s="25">
        <f>F14*E16</f>
        <v>4.3561000000000005</v>
      </c>
      <c r="G16" s="49"/>
      <c r="H16" s="48"/>
      <c r="I16" s="48"/>
      <c r="J16" s="48"/>
      <c r="K16" s="48"/>
      <c r="L16" s="48"/>
      <c r="M16" s="48"/>
    </row>
    <row r="17" spans="1:13" ht="18.75" customHeight="1">
      <c r="A17" s="19"/>
      <c r="B17" s="20"/>
      <c r="C17" s="33" t="s">
        <v>37</v>
      </c>
      <c r="D17" s="28" t="s">
        <v>14</v>
      </c>
      <c r="E17" s="24">
        <v>1.02</v>
      </c>
      <c r="F17" s="25">
        <f>F14*E17</f>
        <v>34.986000000000004</v>
      </c>
      <c r="G17" s="48"/>
      <c r="H17" s="48"/>
      <c r="I17" s="48"/>
      <c r="J17" s="48"/>
      <c r="K17" s="48"/>
      <c r="L17" s="48"/>
      <c r="M17" s="48"/>
    </row>
    <row r="18" spans="1:13" ht="30.75" customHeight="1">
      <c r="A18" s="19">
        <v>4</v>
      </c>
      <c r="B18" s="34" t="s">
        <v>51</v>
      </c>
      <c r="C18" s="35" t="s">
        <v>47</v>
      </c>
      <c r="D18" s="28" t="s">
        <v>14</v>
      </c>
      <c r="E18" s="24"/>
      <c r="F18" s="25">
        <f>686*0.7*0.1</f>
        <v>48.02</v>
      </c>
      <c r="G18" s="48"/>
      <c r="H18" s="48"/>
      <c r="I18" s="48"/>
      <c r="J18" s="48"/>
      <c r="K18" s="48"/>
      <c r="L18" s="48"/>
      <c r="M18" s="48"/>
    </row>
    <row r="19" spans="1:13" ht="16.5" customHeight="1">
      <c r="A19" s="19"/>
      <c r="B19" s="20"/>
      <c r="C19" s="27" t="s">
        <v>32</v>
      </c>
      <c r="D19" s="28" t="s">
        <v>23</v>
      </c>
      <c r="E19" s="24">
        <v>1.43</v>
      </c>
      <c r="F19" s="25">
        <f>F18*E19</f>
        <v>68.6686</v>
      </c>
      <c r="G19" s="48"/>
      <c r="H19" s="48"/>
      <c r="I19" s="48"/>
      <c r="J19" s="48"/>
      <c r="K19" s="48"/>
      <c r="L19" s="48"/>
      <c r="M19" s="48"/>
    </row>
    <row r="20" spans="1:13" ht="29.25" customHeight="1">
      <c r="A20" s="19">
        <v>5</v>
      </c>
      <c r="B20" s="34" t="s">
        <v>41</v>
      </c>
      <c r="C20" s="36" t="s">
        <v>55</v>
      </c>
      <c r="D20" s="18" t="s">
        <v>14</v>
      </c>
      <c r="E20" s="18"/>
      <c r="F20" s="26">
        <f>F7+F12-F18</f>
        <v>517.9300000000001</v>
      </c>
      <c r="G20" s="48"/>
      <c r="H20" s="48"/>
      <c r="I20" s="48"/>
      <c r="J20" s="48"/>
      <c r="K20" s="48"/>
      <c r="L20" s="48"/>
      <c r="M20" s="48"/>
    </row>
    <row r="21" spans="1:13" ht="18" customHeight="1">
      <c r="A21" s="19"/>
      <c r="B21" s="20"/>
      <c r="C21" s="37" t="s">
        <v>27</v>
      </c>
      <c r="D21" s="18" t="s">
        <v>53</v>
      </c>
      <c r="E21" s="18">
        <v>1.75</v>
      </c>
      <c r="F21" s="26">
        <f>F20*E21</f>
        <v>906.3775</v>
      </c>
      <c r="G21" s="48"/>
      <c r="H21" s="48"/>
      <c r="I21" s="48"/>
      <c r="J21" s="48"/>
      <c r="K21" s="48"/>
      <c r="L21" s="48"/>
      <c r="M21" s="48"/>
    </row>
    <row r="22" spans="1:13" ht="39.75" customHeight="1">
      <c r="A22" s="19">
        <v>6</v>
      </c>
      <c r="B22" s="34" t="s">
        <v>56</v>
      </c>
      <c r="C22" s="36" t="s">
        <v>20</v>
      </c>
      <c r="D22" s="18" t="s">
        <v>14</v>
      </c>
      <c r="E22" s="18"/>
      <c r="F22" s="26">
        <f>0.1*0.7*2*265+0.1*0.5*265</f>
        <v>50.349999999999994</v>
      </c>
      <c r="G22" s="48"/>
      <c r="H22" s="48"/>
      <c r="I22" s="48"/>
      <c r="J22" s="48"/>
      <c r="K22" s="48"/>
      <c r="L22" s="48"/>
      <c r="M22" s="48"/>
    </row>
    <row r="23" spans="1:13" ht="17.25" customHeight="1">
      <c r="A23" s="19"/>
      <c r="B23" s="20"/>
      <c r="C23" s="27" t="s">
        <v>22</v>
      </c>
      <c r="D23" s="28" t="s">
        <v>23</v>
      </c>
      <c r="E23" s="18">
        <v>2.81</v>
      </c>
      <c r="F23" s="26">
        <f>F22*E23</f>
        <v>141.4835</v>
      </c>
      <c r="G23" s="48"/>
      <c r="H23" s="48"/>
      <c r="I23" s="48"/>
      <c r="J23" s="48"/>
      <c r="K23" s="48"/>
      <c r="L23" s="48"/>
      <c r="M23" s="48"/>
    </row>
    <row r="24" spans="1:13" ht="17.25" customHeight="1">
      <c r="A24" s="19"/>
      <c r="B24" s="20"/>
      <c r="C24" s="37" t="s">
        <v>26</v>
      </c>
      <c r="D24" s="18" t="s">
        <v>24</v>
      </c>
      <c r="E24" s="18">
        <v>0.33</v>
      </c>
      <c r="F24" s="26">
        <f>F22*E24</f>
        <v>16.615499999999997</v>
      </c>
      <c r="G24" s="48"/>
      <c r="H24" s="48"/>
      <c r="I24" s="48"/>
      <c r="J24" s="48"/>
      <c r="K24" s="48"/>
      <c r="L24" s="48"/>
      <c r="M24" s="48"/>
    </row>
    <row r="25" spans="1:13" ht="17.25" customHeight="1">
      <c r="A25" s="19"/>
      <c r="B25" s="20"/>
      <c r="C25" s="37" t="s">
        <v>18</v>
      </c>
      <c r="D25" s="18" t="s">
        <v>14</v>
      </c>
      <c r="E25" s="18">
        <v>1.02</v>
      </c>
      <c r="F25" s="26">
        <f>F22*E25</f>
        <v>51.35699999999999</v>
      </c>
      <c r="G25" s="48"/>
      <c r="H25" s="48"/>
      <c r="I25" s="48"/>
      <c r="J25" s="48"/>
      <c r="K25" s="48"/>
      <c r="L25" s="48"/>
      <c r="M25" s="48"/>
    </row>
    <row r="26" spans="1:13" ht="17.25" customHeight="1">
      <c r="A26" s="19"/>
      <c r="B26" s="20"/>
      <c r="C26" s="37" t="s">
        <v>34</v>
      </c>
      <c r="D26" s="18" t="s">
        <v>33</v>
      </c>
      <c r="E26" s="18">
        <v>0.717</v>
      </c>
      <c r="F26" s="26">
        <f>F25*E26</f>
        <v>36.82296899999999</v>
      </c>
      <c r="G26" s="48"/>
      <c r="H26" s="48"/>
      <c r="I26" s="48"/>
      <c r="J26" s="48"/>
      <c r="K26" s="48"/>
      <c r="L26" s="48"/>
      <c r="M26" s="48"/>
    </row>
    <row r="27" spans="1:13" ht="17.25" customHeight="1">
      <c r="A27" s="19"/>
      <c r="B27" s="20"/>
      <c r="C27" s="37" t="s">
        <v>50</v>
      </c>
      <c r="D27" s="18" t="s">
        <v>14</v>
      </c>
      <c r="E27" s="18">
        <f>1.65/100</f>
        <v>0.0165</v>
      </c>
      <c r="F27" s="26">
        <f>F22*E27</f>
        <v>0.8307749999999999</v>
      </c>
      <c r="G27" s="48"/>
      <c r="H27" s="48"/>
      <c r="I27" s="48"/>
      <c r="J27" s="48"/>
      <c r="K27" s="48"/>
      <c r="L27" s="48"/>
      <c r="M27" s="48"/>
    </row>
    <row r="28" spans="1:13" ht="17.25" customHeight="1">
      <c r="A28" s="19"/>
      <c r="B28" s="20"/>
      <c r="C28" s="37" t="s">
        <v>44</v>
      </c>
      <c r="D28" s="18" t="s">
        <v>24</v>
      </c>
      <c r="E28" s="18">
        <v>0.16</v>
      </c>
      <c r="F28" s="26">
        <f>F22*E28</f>
        <v>8.056</v>
      </c>
      <c r="G28" s="48"/>
      <c r="H28" s="48"/>
      <c r="I28" s="48"/>
      <c r="J28" s="48"/>
      <c r="K28" s="48"/>
      <c r="L28" s="48"/>
      <c r="M28" s="48"/>
    </row>
    <row r="29" spans="1:13" ht="30" customHeight="1">
      <c r="A29" s="19">
        <v>7</v>
      </c>
      <c r="B29" s="34" t="s">
        <v>57</v>
      </c>
      <c r="C29" s="36" t="s">
        <v>38</v>
      </c>
      <c r="D29" s="18" t="s">
        <v>14</v>
      </c>
      <c r="E29" s="18"/>
      <c r="F29" s="26">
        <f>0.2*0.7*2*421+0.1*0.5*421</f>
        <v>138.92999999999998</v>
      </c>
      <c r="G29" s="48"/>
      <c r="H29" s="48"/>
      <c r="I29" s="48"/>
      <c r="J29" s="48"/>
      <c r="K29" s="48"/>
      <c r="L29" s="48"/>
      <c r="M29" s="48"/>
    </row>
    <row r="30" spans="1:13" ht="16.5" customHeight="1">
      <c r="A30" s="19"/>
      <c r="B30" s="20"/>
      <c r="C30" s="27" t="s">
        <v>22</v>
      </c>
      <c r="D30" s="28" t="s">
        <v>23</v>
      </c>
      <c r="E30" s="18">
        <v>8.44</v>
      </c>
      <c r="F30" s="26">
        <f>F29*E30</f>
        <v>1172.5691999999997</v>
      </c>
      <c r="G30" s="48"/>
      <c r="H30" s="48"/>
      <c r="I30" s="48"/>
      <c r="J30" s="48"/>
      <c r="K30" s="48"/>
      <c r="L30" s="48"/>
      <c r="M30" s="48"/>
    </row>
    <row r="31" spans="1:13" ht="16.5" customHeight="1">
      <c r="A31" s="19"/>
      <c r="B31" s="20"/>
      <c r="C31" s="37" t="s">
        <v>26</v>
      </c>
      <c r="D31" s="18" t="s">
        <v>24</v>
      </c>
      <c r="E31" s="18">
        <v>1.1</v>
      </c>
      <c r="F31" s="26">
        <f>F29*E31</f>
        <v>152.82299999999998</v>
      </c>
      <c r="G31" s="48"/>
      <c r="H31" s="48"/>
      <c r="I31" s="48"/>
      <c r="J31" s="48"/>
      <c r="K31" s="48"/>
      <c r="L31" s="48"/>
      <c r="M31" s="48"/>
    </row>
    <row r="32" spans="1:13" ht="16.5" customHeight="1">
      <c r="A32" s="19"/>
      <c r="B32" s="20"/>
      <c r="C32" s="37" t="s">
        <v>18</v>
      </c>
      <c r="D32" s="18" t="s">
        <v>14</v>
      </c>
      <c r="E32" s="18">
        <v>1.015</v>
      </c>
      <c r="F32" s="26">
        <f>F29*E32</f>
        <v>141.01394999999997</v>
      </c>
      <c r="G32" s="48"/>
      <c r="H32" s="48"/>
      <c r="I32" s="48"/>
      <c r="J32" s="48"/>
      <c r="K32" s="48"/>
      <c r="L32" s="48"/>
      <c r="M32" s="48"/>
    </row>
    <row r="33" spans="1:13" ht="16.5" customHeight="1">
      <c r="A33" s="19"/>
      <c r="B33" s="20"/>
      <c r="C33" s="37" t="s">
        <v>39</v>
      </c>
      <c r="D33" s="18" t="s">
        <v>17</v>
      </c>
      <c r="E33" s="18"/>
      <c r="F33" s="26">
        <f>4*0.7*2106</f>
        <v>5896.799999999999</v>
      </c>
      <c r="G33" s="48"/>
      <c r="H33" s="48"/>
      <c r="I33" s="48"/>
      <c r="J33" s="48"/>
      <c r="K33" s="48"/>
      <c r="L33" s="48"/>
      <c r="M33" s="48"/>
    </row>
    <row r="34" spans="1:13" ht="16.5" customHeight="1">
      <c r="A34" s="19"/>
      <c r="B34" s="20"/>
      <c r="C34" s="37" t="s">
        <v>40</v>
      </c>
      <c r="D34" s="18" t="s">
        <v>17</v>
      </c>
      <c r="E34" s="18"/>
      <c r="F34" s="26">
        <f>19*421</f>
        <v>7999</v>
      </c>
      <c r="G34" s="48"/>
      <c r="H34" s="48"/>
      <c r="I34" s="48"/>
      <c r="J34" s="48"/>
      <c r="K34" s="48"/>
      <c r="L34" s="48"/>
      <c r="M34" s="48"/>
    </row>
    <row r="35" spans="1:13" ht="16.5" customHeight="1">
      <c r="A35" s="19"/>
      <c r="B35" s="20"/>
      <c r="C35" s="37" t="s">
        <v>42</v>
      </c>
      <c r="D35" s="18" t="s">
        <v>43</v>
      </c>
      <c r="E35" s="18">
        <v>4.1</v>
      </c>
      <c r="F35" s="26">
        <f>F29*E35</f>
        <v>569.6129999999998</v>
      </c>
      <c r="G35" s="48"/>
      <c r="H35" s="48"/>
      <c r="I35" s="48"/>
      <c r="J35" s="48"/>
      <c r="K35" s="48"/>
      <c r="L35" s="48"/>
      <c r="M35" s="48"/>
    </row>
    <row r="36" spans="1:13" ht="16.5" customHeight="1">
      <c r="A36" s="19"/>
      <c r="B36" s="20"/>
      <c r="C36" s="37" t="s">
        <v>34</v>
      </c>
      <c r="D36" s="18" t="s">
        <v>33</v>
      </c>
      <c r="E36" s="18">
        <v>0.94</v>
      </c>
      <c r="F36" s="26">
        <f>F32*E36</f>
        <v>132.55311299999997</v>
      </c>
      <c r="G36" s="48"/>
      <c r="H36" s="48"/>
      <c r="I36" s="48"/>
      <c r="J36" s="48"/>
      <c r="K36" s="48"/>
      <c r="L36" s="48"/>
      <c r="M36" s="48"/>
    </row>
    <row r="37" spans="1:13" ht="16.5" customHeight="1">
      <c r="A37" s="19"/>
      <c r="B37" s="20"/>
      <c r="C37" s="37" t="s">
        <v>50</v>
      </c>
      <c r="D37" s="18" t="s">
        <v>14</v>
      </c>
      <c r="E37" s="18">
        <f>2.78/100</f>
        <v>0.0278</v>
      </c>
      <c r="F37" s="26">
        <f>F32*E37</f>
        <v>3.920187809999999</v>
      </c>
      <c r="G37" s="48"/>
      <c r="H37" s="48"/>
      <c r="I37" s="48"/>
      <c r="J37" s="48"/>
      <c r="K37" s="48"/>
      <c r="L37" s="48"/>
      <c r="M37" s="48"/>
    </row>
    <row r="38" spans="1:13" ht="16.5" customHeight="1">
      <c r="A38" s="19"/>
      <c r="B38" s="20"/>
      <c r="C38" s="37" t="s">
        <v>44</v>
      </c>
      <c r="D38" s="18" t="s">
        <v>24</v>
      </c>
      <c r="E38" s="18">
        <v>0.705</v>
      </c>
      <c r="F38" s="26">
        <f>F32*E38</f>
        <v>99.41483474999997</v>
      </c>
      <c r="G38" s="48"/>
      <c r="H38" s="48"/>
      <c r="I38" s="48"/>
      <c r="J38" s="48"/>
      <c r="K38" s="48"/>
      <c r="L38" s="48"/>
      <c r="M38" s="48"/>
    </row>
    <row r="39" spans="1:13" ht="41.25" customHeight="1">
      <c r="A39" s="19">
        <v>8</v>
      </c>
      <c r="B39" s="34" t="s">
        <v>41</v>
      </c>
      <c r="C39" s="38" t="s">
        <v>19</v>
      </c>
      <c r="D39" s="18" t="s">
        <v>17</v>
      </c>
      <c r="E39" s="18"/>
      <c r="F39" s="26">
        <f>68.5*2</f>
        <v>137</v>
      </c>
      <c r="G39" s="48"/>
      <c r="H39" s="48"/>
      <c r="I39" s="48"/>
      <c r="J39" s="48"/>
      <c r="K39" s="48"/>
      <c r="L39" s="48"/>
      <c r="M39" s="48"/>
    </row>
    <row r="40" spans="1:13" ht="20.25" customHeight="1">
      <c r="A40" s="19"/>
      <c r="B40" s="34"/>
      <c r="C40" s="37" t="s">
        <v>28</v>
      </c>
      <c r="D40" s="18" t="s">
        <v>17</v>
      </c>
      <c r="E40" s="18">
        <v>1.01</v>
      </c>
      <c r="F40" s="26">
        <f>F39*E40</f>
        <v>138.37</v>
      </c>
      <c r="G40" s="48"/>
      <c r="H40" s="48"/>
      <c r="I40" s="48"/>
      <c r="J40" s="48"/>
      <c r="K40" s="48"/>
      <c r="L40" s="48"/>
      <c r="M40" s="48"/>
    </row>
    <row r="41" spans="1:13" ht="29.25" customHeight="1">
      <c r="A41" s="19">
        <v>9</v>
      </c>
      <c r="B41" s="34" t="s">
        <v>41</v>
      </c>
      <c r="C41" s="36" t="s">
        <v>29</v>
      </c>
      <c r="D41" s="18" t="s">
        <v>17</v>
      </c>
      <c r="E41" s="18" t="s">
        <v>30</v>
      </c>
      <c r="F41" s="26">
        <f>68.5+6</f>
        <v>74.5</v>
      </c>
      <c r="G41" s="48"/>
      <c r="H41" s="48"/>
      <c r="I41" s="48"/>
      <c r="J41" s="48"/>
      <c r="K41" s="48"/>
      <c r="L41" s="48"/>
      <c r="M41" s="48"/>
    </row>
    <row r="42" spans="1:13" ht="15" customHeight="1">
      <c r="A42" s="19"/>
      <c r="B42" s="20"/>
      <c r="C42" s="39" t="s">
        <v>3</v>
      </c>
      <c r="D42" s="19"/>
      <c r="E42" s="19"/>
      <c r="F42" s="40"/>
      <c r="G42" s="50"/>
      <c r="H42" s="50"/>
      <c r="I42" s="50"/>
      <c r="J42" s="50"/>
      <c r="K42" s="51"/>
      <c r="L42" s="50"/>
      <c r="M42" s="50"/>
    </row>
    <row r="43" spans="1:13" ht="15" customHeight="1">
      <c r="A43" s="19"/>
      <c r="B43" s="20"/>
      <c r="C43" s="39" t="s">
        <v>35</v>
      </c>
      <c r="D43" s="52" t="s">
        <v>59</v>
      </c>
      <c r="E43" s="19"/>
      <c r="F43" s="40"/>
      <c r="G43" s="50"/>
      <c r="H43" s="50"/>
      <c r="I43" s="50"/>
      <c r="J43" s="50"/>
      <c r="K43" s="51"/>
      <c r="L43" s="50"/>
      <c r="M43" s="50"/>
    </row>
    <row r="44" spans="1:13" ht="15" customHeight="1">
      <c r="A44" s="19"/>
      <c r="B44" s="20"/>
      <c r="C44" s="39" t="s">
        <v>9</v>
      </c>
      <c r="D44" s="53"/>
      <c r="E44" s="19"/>
      <c r="F44" s="40"/>
      <c r="G44" s="50"/>
      <c r="H44" s="50"/>
      <c r="I44" s="50"/>
      <c r="J44" s="50"/>
      <c r="K44" s="51"/>
      <c r="L44" s="50"/>
      <c r="M44" s="50"/>
    </row>
    <row r="45" spans="1:13" ht="15" customHeight="1">
      <c r="A45" s="19"/>
      <c r="B45" s="20"/>
      <c r="C45" s="39" t="s">
        <v>7</v>
      </c>
      <c r="D45" s="52" t="s">
        <v>59</v>
      </c>
      <c r="E45" s="41"/>
      <c r="F45" s="40"/>
      <c r="G45" s="50"/>
      <c r="H45" s="50"/>
      <c r="I45" s="50"/>
      <c r="J45" s="50"/>
      <c r="K45" s="50"/>
      <c r="L45" s="50"/>
      <c r="M45" s="50"/>
    </row>
    <row r="46" spans="1:13" ht="15" customHeight="1">
      <c r="A46" s="19"/>
      <c r="B46" s="20"/>
      <c r="C46" s="39" t="s">
        <v>3</v>
      </c>
      <c r="D46" s="53"/>
      <c r="E46" s="19"/>
      <c r="F46" s="40"/>
      <c r="G46" s="50"/>
      <c r="H46" s="50"/>
      <c r="I46" s="50"/>
      <c r="J46" s="50"/>
      <c r="K46" s="50"/>
      <c r="L46" s="50"/>
      <c r="M46" s="50"/>
    </row>
    <row r="47" spans="1:13" ht="15" customHeight="1">
      <c r="A47" s="19"/>
      <c r="B47" s="20"/>
      <c r="C47" s="39" t="s">
        <v>6</v>
      </c>
      <c r="D47" s="52" t="s">
        <v>59</v>
      </c>
      <c r="E47" s="41"/>
      <c r="F47" s="40"/>
      <c r="G47" s="50"/>
      <c r="H47" s="50"/>
      <c r="I47" s="50"/>
      <c r="J47" s="50"/>
      <c r="K47" s="50"/>
      <c r="L47" s="50"/>
      <c r="M47" s="50"/>
    </row>
    <row r="48" spans="1:13" ht="15" customHeight="1">
      <c r="A48" s="19"/>
      <c r="B48" s="20"/>
      <c r="C48" s="39" t="s">
        <v>3</v>
      </c>
      <c r="D48" s="19"/>
      <c r="E48" s="19"/>
      <c r="F48" s="40"/>
      <c r="G48" s="50"/>
      <c r="H48" s="50"/>
      <c r="I48" s="50"/>
      <c r="J48" s="50"/>
      <c r="K48" s="50"/>
      <c r="L48" s="50"/>
      <c r="M48" s="50"/>
    </row>
    <row r="49" spans="1:13" ht="15" customHeight="1">
      <c r="A49" s="19"/>
      <c r="B49" s="20"/>
      <c r="C49" s="39" t="s">
        <v>5</v>
      </c>
      <c r="D49" s="41">
        <v>0.18</v>
      </c>
      <c r="E49" s="41"/>
      <c r="F49" s="40"/>
      <c r="G49" s="50"/>
      <c r="H49" s="50"/>
      <c r="I49" s="50"/>
      <c r="J49" s="50"/>
      <c r="K49" s="50"/>
      <c r="L49" s="50"/>
      <c r="M49" s="50"/>
    </row>
    <row r="50" spans="1:13" ht="15" customHeight="1">
      <c r="A50" s="19"/>
      <c r="B50" s="20"/>
      <c r="C50" s="39" t="s">
        <v>3</v>
      </c>
      <c r="D50" s="19"/>
      <c r="E50" s="19"/>
      <c r="F50" s="40"/>
      <c r="G50" s="50"/>
      <c r="H50" s="50"/>
      <c r="I50" s="50"/>
      <c r="J50" s="50"/>
      <c r="K50" s="50"/>
      <c r="L50" s="50"/>
      <c r="M50" s="50"/>
    </row>
    <row r="51" spans="1:13" ht="15" customHeight="1">
      <c r="A51" s="42"/>
      <c r="B51" s="43"/>
      <c r="C51" s="44"/>
      <c r="D51" s="42"/>
      <c r="E51" s="42"/>
      <c r="F51" s="45"/>
      <c r="G51" s="45"/>
      <c r="H51" s="45"/>
      <c r="I51" s="45"/>
      <c r="J51" s="45"/>
      <c r="K51" s="45"/>
      <c r="L51" s="45"/>
      <c r="M51" s="45"/>
    </row>
    <row r="52" spans="3:13" ht="34.5" customHeight="1">
      <c r="C52" s="46" t="s">
        <v>16</v>
      </c>
      <c r="D52" s="5"/>
      <c r="E52" s="5"/>
      <c r="F52" s="5"/>
      <c r="G52" s="5"/>
      <c r="H52" s="5"/>
      <c r="I52" s="5"/>
      <c r="J52" s="5"/>
      <c r="K52" s="5"/>
      <c r="L52" s="5"/>
      <c r="M52" s="5"/>
    </row>
  </sheetData>
  <sheetProtection password="CCCB" sheet="1"/>
  <autoFilter ref="A5:M50"/>
  <mergeCells count="10">
    <mergeCell ref="E3:F3"/>
    <mergeCell ref="A1:M1"/>
    <mergeCell ref="A3:A4"/>
    <mergeCell ref="C3:C4"/>
    <mergeCell ref="D3:D4"/>
    <mergeCell ref="G3:H3"/>
    <mergeCell ref="I3:J3"/>
    <mergeCell ref="K3:L3"/>
    <mergeCell ref="M3:M4"/>
    <mergeCell ref="B3:B4"/>
  </mergeCells>
  <printOptions/>
  <pageMargins left="0.6" right="0.24" top="0.43" bottom="0.45" header="0.34" footer="0.39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GN</dc:creator>
  <cp:keywords/>
  <dc:description/>
  <cp:lastModifiedBy>ILUSHA</cp:lastModifiedBy>
  <cp:lastPrinted>2014-07-20T10:57:49Z</cp:lastPrinted>
  <dcterms:created xsi:type="dcterms:W3CDTF">2013-06-06T09:26:01Z</dcterms:created>
  <dcterms:modified xsi:type="dcterms:W3CDTF">2015-02-13T07:05:25Z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