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დეფექტური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9" i="1" l="1"/>
  <c r="H139" i="1" s="1"/>
  <c r="M139" i="1" s="1"/>
  <c r="F138" i="1"/>
  <c r="H138" i="1" s="1"/>
  <c r="M138" i="1" s="1"/>
  <c r="F137" i="1"/>
  <c r="L137" i="1" s="1"/>
  <c r="M137" i="1" s="1"/>
  <c r="F136" i="1"/>
  <c r="J136" i="1" s="1"/>
  <c r="M136" i="1" s="1"/>
  <c r="M135" i="1"/>
  <c r="F126" i="1"/>
  <c r="H126" i="1" s="1"/>
  <c r="M126" i="1" s="1"/>
  <c r="F125" i="1"/>
  <c r="H125" i="1" s="1"/>
  <c r="M125" i="1" s="1"/>
  <c r="F124" i="1"/>
  <c r="L124" i="1" s="1"/>
  <c r="M124" i="1" s="1"/>
  <c r="F123" i="1"/>
  <c r="J123" i="1" s="1"/>
  <c r="M123" i="1" s="1"/>
  <c r="M122" i="1"/>
  <c r="F134" i="1"/>
  <c r="H134" i="1" s="1"/>
  <c r="M134" i="1" s="1"/>
  <c r="F133" i="1"/>
  <c r="H133" i="1" s="1"/>
  <c r="M133" i="1" s="1"/>
  <c r="F132" i="1"/>
  <c r="H132" i="1" s="1"/>
  <c r="M132" i="1" s="1"/>
  <c r="F131" i="1"/>
  <c r="H131" i="1" s="1"/>
  <c r="M131" i="1" s="1"/>
  <c r="F130" i="1"/>
  <c r="H130" i="1" s="1"/>
  <c r="M130" i="1" s="1"/>
  <c r="F129" i="1"/>
  <c r="L129" i="1" s="1"/>
  <c r="M129" i="1" s="1"/>
  <c r="F128" i="1"/>
  <c r="J128" i="1" s="1"/>
  <c r="M128" i="1" s="1"/>
  <c r="M127" i="1"/>
  <c r="F121" i="1"/>
  <c r="H121" i="1" s="1"/>
  <c r="M121" i="1" s="1"/>
  <c r="F120" i="1"/>
  <c r="H120" i="1" s="1"/>
  <c r="M120" i="1" s="1"/>
  <c r="F119" i="1"/>
  <c r="H119" i="1" s="1"/>
  <c r="M119" i="1" s="1"/>
  <c r="F118" i="1"/>
  <c r="H118" i="1" s="1"/>
  <c r="M118" i="1" s="1"/>
  <c r="F117" i="1"/>
  <c r="L117" i="1" s="1"/>
  <c r="M117" i="1" s="1"/>
  <c r="F116" i="1"/>
  <c r="J116" i="1" s="1"/>
  <c r="M116" i="1" s="1"/>
  <c r="M115" i="1"/>
  <c r="H65" i="1" l="1"/>
  <c r="M65" i="1" s="1"/>
  <c r="H114" i="1"/>
  <c r="M114" i="1" s="1"/>
  <c r="F113" i="1"/>
  <c r="H113" i="1" s="1"/>
  <c r="M113" i="1" s="1"/>
  <c r="F112" i="1"/>
  <c r="H112" i="1" s="1"/>
  <c r="M112" i="1" s="1"/>
  <c r="F111" i="1"/>
  <c r="H111" i="1" s="1"/>
  <c r="M111" i="1" s="1"/>
  <c r="F110" i="1"/>
  <c r="H110" i="1" s="1"/>
  <c r="M110" i="1" s="1"/>
  <c r="F109" i="1"/>
  <c r="H109" i="1" s="1"/>
  <c r="M109" i="1" s="1"/>
  <c r="F108" i="1"/>
  <c r="H108" i="1" s="1"/>
  <c r="M108" i="1" s="1"/>
  <c r="H107" i="1"/>
  <c r="M107" i="1" s="1"/>
  <c r="F106" i="1"/>
  <c r="H106" i="1" s="1"/>
  <c r="M106" i="1" s="1"/>
  <c r="F105" i="1"/>
  <c r="J105" i="1" s="1"/>
  <c r="M105" i="1" s="1"/>
  <c r="F15" i="1" l="1"/>
  <c r="L15" i="1" s="1"/>
  <c r="M15" i="1" s="1"/>
  <c r="F14" i="1"/>
  <c r="J14" i="1" s="1"/>
  <c r="M14" i="1" s="1"/>
  <c r="F146" i="1" l="1"/>
  <c r="J146" i="1" s="1"/>
  <c r="M146" i="1" s="1"/>
  <c r="L151" i="1" l="1"/>
  <c r="J151" i="1"/>
  <c r="H151" i="1"/>
  <c r="F150" i="1"/>
  <c r="L150" i="1" s="1"/>
  <c r="F149" i="1"/>
  <c r="H149" i="1" s="1"/>
  <c r="F148" i="1"/>
  <c r="J148" i="1" s="1"/>
  <c r="F144" i="1"/>
  <c r="L144" i="1" s="1"/>
  <c r="F143" i="1"/>
  <c r="L143" i="1" s="1"/>
  <c r="F142" i="1"/>
  <c r="H142" i="1" s="1"/>
  <c r="F141" i="1"/>
  <c r="J141" i="1" s="1"/>
  <c r="M151" i="1" l="1"/>
  <c r="H150" i="1"/>
  <c r="L148" i="1"/>
  <c r="H143" i="1"/>
  <c r="L141" i="1"/>
  <c r="H141" i="1"/>
  <c r="J142" i="1"/>
  <c r="J149" i="1"/>
  <c r="H148" i="1"/>
  <c r="L142" i="1"/>
  <c r="J143" i="1"/>
  <c r="H144" i="1"/>
  <c r="M144" i="1" s="1"/>
  <c r="L149" i="1"/>
  <c r="J150" i="1"/>
  <c r="M150" i="1" s="1"/>
  <c r="J144" i="1"/>
  <c r="M142" i="1" l="1"/>
  <c r="M148" i="1"/>
  <c r="M143" i="1"/>
  <c r="M141" i="1"/>
  <c r="M149" i="1"/>
  <c r="F23" i="1" l="1"/>
  <c r="J23" i="1" s="1"/>
  <c r="M23" i="1" s="1"/>
  <c r="F21" i="1"/>
  <c r="L21" i="1" s="1"/>
  <c r="M21" i="1" s="1"/>
  <c r="F20" i="1"/>
  <c r="J20" i="1" s="1"/>
  <c r="M20" i="1" s="1"/>
  <c r="L67" i="1"/>
  <c r="J67" i="1"/>
  <c r="M67" i="1" l="1"/>
  <c r="F74" i="1" l="1"/>
  <c r="H74" i="1" s="1"/>
  <c r="M74" i="1" s="1"/>
  <c r="F73" i="1"/>
  <c r="H73" i="1" s="1"/>
  <c r="M73" i="1" s="1"/>
  <c r="F72" i="1"/>
  <c r="H72" i="1" s="1"/>
  <c r="M72" i="1" s="1"/>
  <c r="F71" i="1"/>
  <c r="L71" i="1" s="1"/>
  <c r="M71" i="1" s="1"/>
  <c r="F70" i="1"/>
  <c r="J70" i="1" s="1"/>
  <c r="M70" i="1" s="1"/>
  <c r="M69" i="1"/>
  <c r="L68" i="1"/>
  <c r="J68" i="1"/>
  <c r="H68" i="1"/>
  <c r="L66" i="1"/>
  <c r="J66" i="1"/>
  <c r="H66" i="1"/>
  <c r="L64" i="1"/>
  <c r="J64" i="1"/>
  <c r="H64" i="1"/>
  <c r="L63" i="1"/>
  <c r="J63" i="1"/>
  <c r="H63" i="1"/>
  <c r="M66" i="1" l="1"/>
  <c r="M68" i="1"/>
  <c r="M64" i="1"/>
  <c r="M63" i="1"/>
  <c r="F250" i="1"/>
  <c r="H250" i="1" s="1"/>
  <c r="M250" i="1" s="1"/>
  <c r="F249" i="1"/>
  <c r="H249" i="1" s="1"/>
  <c r="M249" i="1" s="1"/>
  <c r="F248" i="1"/>
  <c r="L248" i="1" s="1"/>
  <c r="M248" i="1" s="1"/>
  <c r="F247" i="1"/>
  <c r="J247" i="1" s="1"/>
  <c r="M247" i="1" s="1"/>
  <c r="F245" i="1"/>
  <c r="H245" i="1" s="1"/>
  <c r="M245" i="1" s="1"/>
  <c r="F244" i="1"/>
  <c r="H244" i="1" s="1"/>
  <c r="M244" i="1" s="1"/>
  <c r="F243" i="1"/>
  <c r="L243" i="1" s="1"/>
  <c r="M243" i="1" s="1"/>
  <c r="F242" i="1"/>
  <c r="J242" i="1" s="1"/>
  <c r="M242" i="1" s="1"/>
  <c r="H240" i="1"/>
  <c r="M240" i="1" s="1"/>
  <c r="H239" i="1"/>
  <c r="M239" i="1" s="1"/>
  <c r="H238" i="1"/>
  <c r="M238" i="1" s="1"/>
  <c r="H237" i="1"/>
  <c r="M237" i="1" s="1"/>
  <c r="H236" i="1"/>
  <c r="M236" i="1" s="1"/>
  <c r="F235" i="1"/>
  <c r="H235" i="1" s="1"/>
  <c r="M235" i="1" s="1"/>
  <c r="H234" i="1"/>
  <c r="M234" i="1" s="1"/>
  <c r="F233" i="1"/>
  <c r="L233" i="1" s="1"/>
  <c r="M233" i="1" s="1"/>
  <c r="F232" i="1"/>
  <c r="J232" i="1" s="1"/>
  <c r="M232" i="1" s="1"/>
  <c r="F230" i="1"/>
  <c r="H230" i="1" s="1"/>
  <c r="M230" i="1" s="1"/>
  <c r="F229" i="1"/>
  <c r="H229" i="1" s="1"/>
  <c r="M229" i="1" s="1"/>
  <c r="F228" i="1"/>
  <c r="L228" i="1" s="1"/>
  <c r="M228" i="1" s="1"/>
  <c r="F227" i="1"/>
  <c r="J227" i="1" s="1"/>
  <c r="M227" i="1" s="1"/>
  <c r="H225" i="1"/>
  <c r="M225" i="1" s="1"/>
  <c r="H224" i="1"/>
  <c r="M224" i="1" s="1"/>
  <c r="H223" i="1"/>
  <c r="M223" i="1" s="1"/>
  <c r="H222" i="1"/>
  <c r="M222" i="1" s="1"/>
  <c r="H221" i="1"/>
  <c r="M221" i="1" s="1"/>
  <c r="F220" i="1"/>
  <c r="H220" i="1" s="1"/>
  <c r="M220" i="1" s="1"/>
  <c r="F219" i="1"/>
  <c r="L219" i="1" s="1"/>
  <c r="M219" i="1" s="1"/>
  <c r="F218" i="1"/>
  <c r="J218" i="1" s="1"/>
  <c r="M218" i="1" s="1"/>
  <c r="F216" i="1"/>
  <c r="H216" i="1" s="1"/>
  <c r="M216" i="1" s="1"/>
  <c r="F215" i="1"/>
  <c r="H215" i="1" s="1"/>
  <c r="M215" i="1" s="1"/>
  <c r="F214" i="1"/>
  <c r="H214" i="1" s="1"/>
  <c r="M214" i="1" s="1"/>
  <c r="F213" i="1"/>
  <c r="L213" i="1" s="1"/>
  <c r="M213" i="1" s="1"/>
  <c r="F212" i="1"/>
  <c r="J212" i="1" s="1"/>
  <c r="M212" i="1" s="1"/>
  <c r="F210" i="1"/>
  <c r="H210" i="1" s="1"/>
  <c r="M210" i="1" s="1"/>
  <c r="F209" i="1"/>
  <c r="H209" i="1" s="1"/>
  <c r="M209" i="1" s="1"/>
  <c r="F208" i="1"/>
  <c r="L208" i="1" s="1"/>
  <c r="M208" i="1" s="1"/>
  <c r="E207" i="1"/>
  <c r="F207" i="1" s="1"/>
  <c r="J207" i="1" s="1"/>
  <c r="M207" i="1" s="1"/>
  <c r="F197" i="1"/>
  <c r="H197" i="1" s="1"/>
  <c r="M197" i="1" s="1"/>
  <c r="H196" i="1"/>
  <c r="M196" i="1" s="1"/>
  <c r="H195" i="1"/>
  <c r="M195" i="1" s="1"/>
  <c r="F194" i="1"/>
  <c r="L194" i="1" s="1"/>
  <c r="M194" i="1" s="1"/>
  <c r="F193" i="1"/>
  <c r="J193" i="1" s="1"/>
  <c r="M193" i="1" s="1"/>
  <c r="F191" i="1"/>
  <c r="H191" i="1" s="1"/>
  <c r="M191" i="1" s="1"/>
  <c r="H190" i="1"/>
  <c r="M190" i="1" s="1"/>
  <c r="M189" i="1"/>
  <c r="F189" i="1"/>
  <c r="F188" i="1"/>
  <c r="J188" i="1" s="1"/>
  <c r="M188" i="1" s="1"/>
  <c r="F186" i="1"/>
  <c r="H186" i="1" s="1"/>
  <c r="M186" i="1" s="1"/>
  <c r="H185" i="1"/>
  <c r="M185" i="1" s="1"/>
  <c r="F184" i="1"/>
  <c r="L184" i="1" s="1"/>
  <c r="M184" i="1" s="1"/>
  <c r="F183" i="1"/>
  <c r="J183" i="1" s="1"/>
  <c r="M183" i="1" s="1"/>
  <c r="F181" i="1"/>
  <c r="H181" i="1" s="1"/>
  <c r="M181" i="1" s="1"/>
  <c r="H180" i="1"/>
  <c r="M180" i="1" s="1"/>
  <c r="F179" i="1"/>
  <c r="L179" i="1" s="1"/>
  <c r="M179" i="1" s="1"/>
  <c r="F178" i="1"/>
  <c r="J178" i="1" s="1"/>
  <c r="M178" i="1" s="1"/>
  <c r="F176" i="1"/>
  <c r="H176" i="1" s="1"/>
  <c r="M176" i="1" s="1"/>
  <c r="H175" i="1"/>
  <c r="M175" i="1" s="1"/>
  <c r="H174" i="1"/>
  <c r="M174" i="1" s="1"/>
  <c r="F173" i="1"/>
  <c r="L173" i="1" s="1"/>
  <c r="M173" i="1" s="1"/>
  <c r="F172" i="1"/>
  <c r="J172" i="1" s="1"/>
  <c r="M172" i="1" s="1"/>
  <c r="F170" i="1"/>
  <c r="H170" i="1" s="1"/>
  <c r="M170" i="1" s="1"/>
  <c r="H169" i="1"/>
  <c r="M169" i="1" s="1"/>
  <c r="H168" i="1"/>
  <c r="M168" i="1" s="1"/>
  <c r="F167" i="1"/>
  <c r="J167" i="1" s="1"/>
  <c r="M167" i="1" s="1"/>
  <c r="H165" i="1"/>
  <c r="M165" i="1" s="1"/>
  <c r="F164" i="1"/>
  <c r="H164" i="1" s="1"/>
  <c r="M164" i="1" s="1"/>
  <c r="F163" i="1"/>
  <c r="L163" i="1" s="1"/>
  <c r="M163" i="1" s="1"/>
  <c r="F162" i="1"/>
  <c r="J162" i="1" s="1"/>
  <c r="M162" i="1" s="1"/>
  <c r="F103" i="1"/>
  <c r="H103" i="1" s="1"/>
  <c r="M103" i="1" s="1"/>
  <c r="F102" i="1"/>
  <c r="H102" i="1" s="1"/>
  <c r="M102" i="1" s="1"/>
  <c r="F101" i="1"/>
  <c r="L101" i="1" s="1"/>
  <c r="M101" i="1" s="1"/>
  <c r="F100" i="1"/>
  <c r="J100" i="1" s="1"/>
  <c r="M100" i="1" s="1"/>
  <c r="F98" i="1"/>
  <c r="H98" i="1" s="1"/>
  <c r="M98" i="1" s="1"/>
  <c r="E97" i="1"/>
  <c r="F97" i="1" s="1"/>
  <c r="H97" i="1" s="1"/>
  <c r="M97" i="1" s="1"/>
  <c r="E96" i="1"/>
  <c r="F96" i="1" s="1"/>
  <c r="L96" i="1" s="1"/>
  <c r="M96" i="1" s="1"/>
  <c r="F95" i="1"/>
  <c r="J95" i="1" s="1"/>
  <c r="M95" i="1" s="1"/>
  <c r="F93" i="1"/>
  <c r="H93" i="1" s="1"/>
  <c r="M93" i="1" s="1"/>
  <c r="F92" i="1"/>
  <c r="L92" i="1" s="1"/>
  <c r="M92" i="1" s="1"/>
  <c r="F91" i="1"/>
  <c r="J91" i="1" s="1"/>
  <c r="M91" i="1" s="1"/>
  <c r="F89" i="1"/>
  <c r="H89" i="1" s="1"/>
  <c r="M89" i="1" s="1"/>
  <c r="F88" i="1"/>
  <c r="L88" i="1" s="1"/>
  <c r="M88" i="1" s="1"/>
  <c r="F87" i="1"/>
  <c r="J87" i="1" s="1"/>
  <c r="M87" i="1" s="1"/>
  <c r="F85" i="1"/>
  <c r="H85" i="1" s="1"/>
  <c r="M85" i="1" s="1"/>
  <c r="F84" i="1"/>
  <c r="H84" i="1" s="1"/>
  <c r="M84" i="1" s="1"/>
  <c r="F83" i="1"/>
  <c r="J83" i="1" s="1"/>
  <c r="M83" i="1" s="1"/>
  <c r="F81" i="1"/>
  <c r="H81" i="1" s="1"/>
  <c r="M81" i="1" s="1"/>
  <c r="F80" i="1"/>
  <c r="H80" i="1" s="1"/>
  <c r="M80" i="1" s="1"/>
  <c r="F79" i="1"/>
  <c r="L79" i="1" s="1"/>
  <c r="M79" i="1" s="1"/>
  <c r="F78" i="1"/>
  <c r="L78" i="1" s="1"/>
  <c r="M78" i="1" s="1"/>
  <c r="F77" i="1"/>
  <c r="L77" i="1" s="1"/>
  <c r="M77" i="1" s="1"/>
  <c r="F76" i="1"/>
  <c r="J76" i="1" s="1"/>
  <c r="M76" i="1" s="1"/>
  <c r="L251" i="1" l="1"/>
  <c r="M251" i="1"/>
  <c r="J251" i="1"/>
  <c r="H251" i="1"/>
  <c r="M252" i="1" s="1"/>
  <c r="J198" i="1"/>
  <c r="M201" i="1" s="1"/>
  <c r="M198" i="1"/>
  <c r="H198" i="1"/>
  <c r="M199" i="1" s="1"/>
  <c r="L198" i="1"/>
  <c r="F62" i="1"/>
  <c r="H62" i="1" s="1"/>
  <c r="M62" i="1" s="1"/>
  <c r="F61" i="1"/>
  <c r="H61" i="1" s="1"/>
  <c r="M61" i="1" s="1"/>
  <c r="F60" i="1"/>
  <c r="L60" i="1" s="1"/>
  <c r="M60" i="1" s="1"/>
  <c r="F59" i="1"/>
  <c r="L59" i="1" s="1"/>
  <c r="M59" i="1" s="1"/>
  <c r="F58" i="1"/>
  <c r="L58" i="1" s="1"/>
  <c r="M58" i="1" s="1"/>
  <c r="F57" i="1"/>
  <c r="J57" i="1" s="1"/>
  <c r="M57" i="1" s="1"/>
  <c r="F53" i="1"/>
  <c r="H53" i="1" s="1"/>
  <c r="M53" i="1" s="1"/>
  <c r="F55" i="1"/>
  <c r="H55" i="1" s="1"/>
  <c r="M55" i="1" s="1"/>
  <c r="H54" i="1"/>
  <c r="M54" i="1" s="1"/>
  <c r="F52" i="1"/>
  <c r="L52" i="1" s="1"/>
  <c r="M52" i="1" s="1"/>
  <c r="F51" i="1"/>
  <c r="J51" i="1" s="1"/>
  <c r="M51" i="1" s="1"/>
  <c r="M200" i="1" l="1"/>
  <c r="M202" i="1" s="1"/>
  <c r="M203" i="1" s="1"/>
  <c r="M204" i="1" s="1"/>
  <c r="M253" i="1"/>
  <c r="M254" i="1" s="1"/>
  <c r="M255" i="1" s="1"/>
  <c r="M256" i="1" s="1"/>
  <c r="M257" i="1" s="1"/>
  <c r="F48" i="1"/>
  <c r="H48" i="1" s="1"/>
  <c r="M48" i="1" s="1"/>
  <c r="F49" i="1"/>
  <c r="H49" i="1" s="1"/>
  <c r="M49" i="1" s="1"/>
  <c r="F47" i="1"/>
  <c r="L47" i="1" s="1"/>
  <c r="M47" i="1" s="1"/>
  <c r="F46" i="1"/>
  <c r="L46" i="1" s="1"/>
  <c r="M46" i="1" s="1"/>
  <c r="F45" i="1"/>
  <c r="L45" i="1" s="1"/>
  <c r="M45" i="1" s="1"/>
  <c r="F44" i="1"/>
  <c r="J44" i="1" s="1"/>
  <c r="M44" i="1" s="1"/>
  <c r="F42" i="1"/>
  <c r="H42" i="1" s="1"/>
  <c r="M42" i="1" s="1"/>
  <c r="F41" i="1"/>
  <c r="H41" i="1" s="1"/>
  <c r="M41" i="1" s="1"/>
  <c r="H40" i="1"/>
  <c r="M40" i="1" s="1"/>
  <c r="F39" i="1"/>
  <c r="L39" i="1" s="1"/>
  <c r="M39" i="1" s="1"/>
  <c r="F38" i="1"/>
  <c r="J38" i="1" s="1"/>
  <c r="M38" i="1" s="1"/>
  <c r="F32" i="1"/>
  <c r="J32" i="1" s="1"/>
  <c r="F36" i="1"/>
  <c r="H36" i="1" s="1"/>
  <c r="M36" i="1" s="1"/>
  <c r="F35" i="1"/>
  <c r="H35" i="1" s="1"/>
  <c r="M35" i="1" s="1"/>
  <c r="F34" i="1"/>
  <c r="H34" i="1" s="1"/>
  <c r="F33" i="1"/>
  <c r="L33" i="1" s="1"/>
  <c r="L28" i="1"/>
  <c r="M28" i="1" s="1"/>
  <c r="F27" i="1"/>
  <c r="J27" i="1" s="1"/>
  <c r="M27" i="1" s="1"/>
  <c r="F25" i="1"/>
  <c r="J25" i="1" s="1"/>
  <c r="M25" i="1" s="1"/>
  <c r="F18" i="1"/>
  <c r="L18" i="1" s="1"/>
  <c r="M18" i="1" s="1"/>
  <c r="F17" i="1"/>
  <c r="J17" i="1" s="1"/>
  <c r="M17" i="1" s="1"/>
  <c r="F12" i="1"/>
  <c r="L12" i="1" s="1"/>
  <c r="M12" i="1" s="1"/>
  <c r="F11" i="1"/>
  <c r="J11" i="1" s="1"/>
  <c r="M11" i="1" s="1"/>
  <c r="F9" i="1"/>
  <c r="L9" i="1" s="1"/>
  <c r="F8" i="1"/>
  <c r="J8" i="1" s="1"/>
  <c r="M34" i="1" l="1"/>
  <c r="H152" i="1"/>
  <c r="M154" i="1" s="1"/>
  <c r="M32" i="1"/>
  <c r="J152" i="1"/>
  <c r="M33" i="1"/>
  <c r="L152" i="1"/>
  <c r="M8" i="1"/>
  <c r="J29" i="1"/>
  <c r="L29" i="1"/>
  <c r="M9" i="1"/>
  <c r="L153" i="1" l="1"/>
  <c r="J153" i="1"/>
  <c r="J261" i="1" s="1"/>
  <c r="M261" i="1" s="1"/>
  <c r="M152" i="1"/>
  <c r="M29" i="1"/>
  <c r="M153" i="1" l="1"/>
  <c r="M155" i="1" s="1"/>
  <c r="M156" i="1" s="1"/>
  <c r="M157" i="1" s="1"/>
  <c r="M158" i="1" s="1"/>
  <c r="M159" i="1" s="1"/>
  <c r="M258" i="1" s="1"/>
  <c r="M259" i="1" s="1"/>
  <c r="M260" i="1" s="1"/>
  <c r="M262" i="1" s="1"/>
  <c r="M263" i="1" s="1"/>
  <c r="M264" i="1" s="1"/>
  <c r="L2" i="1" l="1"/>
</calcChain>
</file>

<file path=xl/sharedStrings.xml><?xml version="1.0" encoding="utf-8"?>
<sst xmlns="http://schemas.openxmlformats.org/spreadsheetml/2006/main" count="570" uniqueCount="220">
  <si>
    <t>#</t>
  </si>
  <si>
    <t>1. demontaJi</t>
  </si>
  <si>
    <t>safuZveli</t>
  </si>
  <si>
    <t>ganz.</t>
  </si>
  <si>
    <t>normatiuli resursi</t>
  </si>
  <si>
    <t>masala</t>
  </si>
  <si>
    <t>erT. fasi</t>
  </si>
  <si>
    <t>sul</t>
  </si>
  <si>
    <t>xelfasi</t>
  </si>
  <si>
    <t>manqana meqanizmebi</t>
  </si>
  <si>
    <t>samuSaoebis dasaxeleba</t>
  </si>
  <si>
    <t>46-28-4</t>
  </si>
  <si>
    <t>SromiTi resursi</t>
  </si>
  <si>
    <t>sxva maqanebi</t>
  </si>
  <si>
    <t>kac/sT</t>
  </si>
  <si>
    <t>lari</t>
  </si>
  <si>
    <t>saxuravis xis konstruqciis demontaJi</t>
  </si>
  <si>
    <t>46-27-4</t>
  </si>
  <si>
    <t>kedlebidan nestisgan dazianebuli nalesis moxsna</t>
  </si>
  <si>
    <t>plastikatis saxuravis demontaJi</t>
  </si>
  <si>
    <t>jami</t>
  </si>
  <si>
    <t>46-15-2</t>
  </si>
  <si>
    <t>Senobis gasufTaveba samSenebli nagvisgan</t>
  </si>
  <si>
    <t>r21-87</t>
  </si>
  <si>
    <t>t</t>
  </si>
  <si>
    <t>samSeneblo nagvis datvirTva xeliT avtoTviTmclelze</t>
  </si>
  <si>
    <t>Е1-22 2а</t>
  </si>
  <si>
    <t>sabazro</t>
  </si>
  <si>
    <t>samSeneblo nagvis gatana 20 km-ze</t>
  </si>
  <si>
    <t>2. samSeneblo samuSaoebi</t>
  </si>
  <si>
    <t>liTonis konstruqciis SeRebva antikoroziuli saRebaviT</t>
  </si>
  <si>
    <t>15-164-8</t>
  </si>
  <si>
    <t>sxva manqana</t>
  </si>
  <si>
    <t>zeTovani saRebavi</t>
  </si>
  <si>
    <t>kg</t>
  </si>
  <si>
    <t>gamxsneli</t>
  </si>
  <si>
    <t>sxva masala</t>
  </si>
  <si>
    <t>xis ficrebiT molartyva sisqiT 40mm</t>
  </si>
  <si>
    <t>10-36-5</t>
  </si>
  <si>
    <t>40mm ficari</t>
  </si>
  <si>
    <t>TviTmWrelebi</t>
  </si>
  <si>
    <t>ГЭСН      12-01-023-01</t>
  </si>
  <si>
    <r>
      <t>m</t>
    </r>
    <r>
      <rPr>
        <vertAlign val="superscript"/>
        <sz val="10"/>
        <rFont val="AcadNusx"/>
      </rPr>
      <t>2</t>
    </r>
  </si>
  <si>
    <t xml:space="preserve">Sromis danaxarjebi </t>
  </si>
  <si>
    <t>amwe saavtomobilo svlaze 10t</t>
  </si>
  <si>
    <t>manq/sT</t>
  </si>
  <si>
    <t xml:space="preserve">bortiani avtomobili 5t </t>
  </si>
  <si>
    <t>c</t>
  </si>
  <si>
    <t>TviTmWreli  4.8*50</t>
  </si>
  <si>
    <t xml:space="preserve">saxuravis mowyoba moTuTuebuli TunuqiT (profnastili) </t>
  </si>
  <si>
    <t xml:space="preserve">moTuTuebuli Tunuqi 0,47 mm </t>
  </si>
  <si>
    <r>
      <t xml:space="preserve"> m</t>
    </r>
    <r>
      <rPr>
        <sz val="10"/>
        <rFont val="Calibri"/>
        <family val="2"/>
      </rPr>
      <t>³</t>
    </r>
  </si>
  <si>
    <t>boqsebis Tavze ficrebiT molartyva sisqiT 25mm</t>
  </si>
  <si>
    <t>11_9_3</t>
  </si>
  <si>
    <t>25mm ficari</t>
  </si>
  <si>
    <t>cali</t>
  </si>
  <si>
    <t>anker WanWiki 12*120mm</t>
  </si>
  <si>
    <t xml:space="preserve">boqsebis Tasvze saxuravis mowyoba moTuTuebuli TunuqiT (profnastili) </t>
  </si>
  <si>
    <t>Sromis danaxarji</t>
  </si>
  <si>
    <t>kac.s</t>
  </si>
  <si>
    <t>maq.s</t>
  </si>
  <si>
    <t>el.  SeduRebis aparati mudmivi Zabvis</t>
  </si>
  <si>
    <t>avtomobili bortiani TviTamweobiT 5t-mde</t>
  </si>
  <si>
    <t xml:space="preserve">  ГЕСН            10-01-046-01</t>
  </si>
  <si>
    <t>eleqtrodi</t>
  </si>
  <si>
    <t>9-14-5</t>
  </si>
  <si>
    <t>10-20-1</t>
  </si>
  <si>
    <t>SromiTi resursebi</t>
  </si>
  <si>
    <t>sxvadasxva manqanebi</t>
  </si>
  <si>
    <t>sxvadasxva masalebi</t>
  </si>
  <si>
    <t>15-52-1</t>
  </si>
  <si>
    <t>qviSa-cementi xsnari</t>
  </si>
  <si>
    <t>kub.m</t>
  </si>
  <si>
    <t>11-8-1,                                 11-8-2</t>
  </si>
  <si>
    <t>sxvadasxva masala normiT</t>
  </si>
  <si>
    <r>
      <t xml:space="preserve"> m</t>
    </r>
    <r>
      <rPr>
        <vertAlign val="superscript"/>
        <sz val="10"/>
        <rFont val="AcadNusx"/>
      </rPr>
      <t>2</t>
    </r>
  </si>
  <si>
    <r>
      <t xml:space="preserve"> m</t>
    </r>
    <r>
      <rPr>
        <vertAlign val="superscript"/>
        <sz val="10"/>
        <rFont val="AcadNusx"/>
      </rPr>
      <t>3</t>
    </r>
  </si>
  <si>
    <t>11-30-6</t>
  </si>
  <si>
    <t>webocementi</t>
  </si>
  <si>
    <t>grZ.m</t>
  </si>
  <si>
    <t>2 Tavis jami</t>
  </si>
  <si>
    <t>satransporto xarjebi  masalebze</t>
  </si>
  <si>
    <t>zednadebi xarjebi</t>
  </si>
  <si>
    <t>gegmiuri dagroveba</t>
  </si>
  <si>
    <t>3. eleqtro samontaJo samuSaoebi</t>
  </si>
  <si>
    <t>8-612-9</t>
  </si>
  <si>
    <t>kedlis plasmasis karadis montaJi avtoamomrTelebisTvis</t>
  </si>
  <si>
    <t>sxva manqanebi</t>
  </si>
  <si>
    <t>sxva masalebi</t>
  </si>
  <si>
    <t>21-24-1</t>
  </si>
  <si>
    <t>avtomaturi amomrTvelebis montaJi</t>
  </si>
  <si>
    <t>8-402-2</t>
  </si>
  <si>
    <t>spilenZis sadenis montaJi</t>
  </si>
  <si>
    <t>grZ/m</t>
  </si>
  <si>
    <t>spilenZis sadeni 3*4mm</t>
  </si>
  <si>
    <t>spilenZis sadeni 3*2,5mm</t>
  </si>
  <si>
    <t>8-418-1</t>
  </si>
  <si>
    <t>gofrirebulu mili d=20</t>
  </si>
  <si>
    <t>8-591-8</t>
  </si>
  <si>
    <t>orpolusiani rozeti</t>
  </si>
  <si>
    <t>8-591-3</t>
  </si>
  <si>
    <t>erTklaviSiani CamrTveli</t>
  </si>
  <si>
    <t>21-28-3</t>
  </si>
  <si>
    <r>
      <t>avtomaturi amomrTveli 32</t>
    </r>
    <r>
      <rPr>
        <sz val="10"/>
        <rFont val="Calibri"/>
        <family val="2"/>
        <charset val="204"/>
      </rPr>
      <t xml:space="preserve">A  </t>
    </r>
    <r>
      <rPr>
        <sz val="10"/>
        <rFont val="AcadNusx"/>
      </rPr>
      <t>2polusiani</t>
    </r>
  </si>
  <si>
    <r>
      <t>avtomaturi amomrTveli 25</t>
    </r>
    <r>
      <rPr>
        <sz val="10"/>
        <rFont val="Calibri"/>
        <family val="2"/>
        <charset val="204"/>
      </rPr>
      <t xml:space="preserve">A </t>
    </r>
    <r>
      <rPr>
        <sz val="10"/>
        <rFont val="AcadNusx"/>
      </rPr>
      <t>1polusiani</t>
    </r>
  </si>
  <si>
    <r>
      <t>led sanaTi 9</t>
    </r>
    <r>
      <rPr>
        <sz val="10"/>
        <rFont val="Calibri"/>
        <family val="2"/>
        <charset val="204"/>
      </rPr>
      <t>W</t>
    </r>
  </si>
  <si>
    <t>8 adgiliani plasmasis karada</t>
  </si>
  <si>
    <r>
      <t>led sanaTi 32</t>
    </r>
    <r>
      <rPr>
        <sz val="10"/>
        <rFont val="Calibri"/>
        <family val="2"/>
        <charset val="204"/>
      </rPr>
      <t>W</t>
    </r>
  </si>
  <si>
    <t xml:space="preserve">zednadebi xarjebi </t>
  </si>
  <si>
    <t xml:space="preserve">gegmiuri dagroveba </t>
  </si>
  <si>
    <t>4. santeqnikuri samuSaoebi</t>
  </si>
  <si>
    <t>27_9_4</t>
  </si>
  <si>
    <t>sangrevi CaquCi</t>
  </si>
  <si>
    <t>III kategoria gruntis damuSaveba xeliT</t>
  </si>
  <si>
    <t>1-79-9</t>
  </si>
  <si>
    <t>16-6-2</t>
  </si>
  <si>
    <t>mili d=100 mm</t>
  </si>
  <si>
    <t>samagri</t>
  </si>
  <si>
    <t xml:space="preserve">d=100mm kanalizaciis plastmasis milis Cadeba TxrilSi </t>
  </si>
  <si>
    <t>16-6-1</t>
  </si>
  <si>
    <t>kanalizaciis plastmasis mili d=50mm</t>
  </si>
  <si>
    <t>mili d=50mm</t>
  </si>
  <si>
    <t>22-23-3.</t>
  </si>
  <si>
    <t xml:space="preserve">muxli d=100 </t>
  </si>
  <si>
    <t>unitazTan misaerTebeli gofre mili</t>
  </si>
  <si>
    <t>16-24-2</t>
  </si>
  <si>
    <t>mili polipropilenis wylis d=20mm</t>
  </si>
  <si>
    <t>kac.-sT</t>
  </si>
  <si>
    <t xml:space="preserve">sxva manqana  </t>
  </si>
  <si>
    <t>mili polipropilenis wylis d=20Xmm</t>
  </si>
  <si>
    <t>16-12-1</t>
  </si>
  <si>
    <t>ventili d=20mm</t>
  </si>
  <si>
    <t>muxli plastmasis d=20mm</t>
  </si>
  <si>
    <t>muxli Sida rezbiT plastmasis d=20mm</t>
  </si>
  <si>
    <t>samkapi plastmasis d=20X20mm</t>
  </si>
  <si>
    <t>quro d=20mm</t>
  </si>
  <si>
    <t>gaSlili muxli d=20mm</t>
  </si>
  <si>
    <t>17-1-5</t>
  </si>
  <si>
    <t>kompl</t>
  </si>
  <si>
    <t xml:space="preserve">sxva manqana </t>
  </si>
  <si>
    <t>17-4-1</t>
  </si>
  <si>
    <t xml:space="preserve">unitazis (Camrecxi avziT) mowyoba </t>
  </si>
  <si>
    <t xml:space="preserve">unitazi </t>
  </si>
  <si>
    <t>zednadebi xarjebi Sida santeqnikur samuSaoebze</t>
  </si>
  <si>
    <t>yvela Tavis jami</t>
  </si>
  <si>
    <t>guTvaliswinebeli xarji</t>
  </si>
  <si>
    <t>droebiTi sapensio gadasaxadi</t>
  </si>
  <si>
    <t>d.R.g.</t>
  </si>
  <si>
    <t>gareTa miyenebis saStefselo rozetebis montaJi</t>
  </si>
  <si>
    <t>gareTa miyenebis CamrTvelebis montaJi</t>
  </si>
  <si>
    <t>gareTa miyenebis led sanaTebis montaJi</t>
  </si>
  <si>
    <t>arsebuli xelsabani axali sifoniT da onkaniT</t>
  </si>
  <si>
    <t xml:space="preserve">xelsabanis sifoni da onkani </t>
  </si>
  <si>
    <t>fasonuri nawilebis mowyoba</t>
  </si>
  <si>
    <t>arsebuli keramo granitis filebiT iatakis mowyoba</t>
  </si>
  <si>
    <t>cementis xsnariT moWimva sisqiT 20-50 mm  (erTsarTuliani Senobis SemTxvevaSi)</t>
  </si>
  <si>
    <t xml:space="preserve">arsebuli metaloplastmasis karebebis mowyoba </t>
  </si>
  <si>
    <t>Rirebuleba</t>
  </si>
  <si>
    <t>liT. kuTxovana</t>
  </si>
  <si>
    <t>anjama</t>
  </si>
  <si>
    <t>liTonis fucli</t>
  </si>
  <si>
    <t>m/2</t>
  </si>
  <si>
    <t>liT karis saketi</t>
  </si>
  <si>
    <t>gamsxneli</t>
  </si>
  <si>
    <t>liTonis karebis damuSaveba da SeRebva zeTovani saRebaviT orjer</t>
  </si>
  <si>
    <t>kedlebis Selesva cementis xsnariT</t>
  </si>
  <si>
    <t xml:space="preserve">sxvadasxva manqanebi normiT </t>
  </si>
  <si>
    <t xml:space="preserve">cementis xsnari m100 </t>
  </si>
  <si>
    <t>11-1-6</t>
  </si>
  <si>
    <t>iatakze RorRis safuZvlis mowyoba</t>
  </si>
  <si>
    <r>
      <t>m</t>
    </r>
    <r>
      <rPr>
        <vertAlign val="superscript"/>
        <sz val="10"/>
        <rFont val="AcadNusx"/>
      </rPr>
      <t>3</t>
    </r>
  </si>
  <si>
    <t xml:space="preserve">RorRi </t>
  </si>
  <si>
    <t xml:space="preserve">"27-39-1,2 </t>
  </si>
  <si>
    <t xml:space="preserve">asfaltobetonis safaris mowyoba sisqiT 5 sm </t>
  </si>
  <si>
    <t>satkepni 10t</t>
  </si>
  <si>
    <t>srf3.3-3</t>
  </si>
  <si>
    <t xml:space="preserve">asfalti </t>
  </si>
  <si>
    <t xml:space="preserve">sxva masala </t>
  </si>
  <si>
    <t>1-81-3</t>
  </si>
  <si>
    <t>gruntis ukuCayra xeliT, CatkepniT</t>
  </si>
  <si>
    <t>m3</t>
  </si>
  <si>
    <t>metaloplastmasis fanjaris mowyoba erTmagi miniT</t>
  </si>
  <si>
    <t>metaloplastmasis fanjra erTmagi miniT</t>
  </si>
  <si>
    <t>asfaltis fenis demontaJi pnevmo CaquCiT</t>
  </si>
  <si>
    <t>eleqtro saxraxnisi</t>
  </si>
  <si>
    <t>gofrirebuli milebis gatareba WerSi da kedlebSi</t>
  </si>
  <si>
    <t xml:space="preserve">muxli d=50 </t>
  </si>
  <si>
    <t xml:space="preserve">muxli d=50/45 </t>
  </si>
  <si>
    <t xml:space="preserve">samkapi  d=100/50/45 </t>
  </si>
  <si>
    <t>46-32-1</t>
  </si>
  <si>
    <t xml:space="preserve">fanjris blokis demontaJi </t>
  </si>
  <si>
    <t xml:space="preserve">Sromis danaxarjebi  </t>
  </si>
  <si>
    <r>
      <t xml:space="preserve">UD  </t>
    </r>
    <r>
      <rPr>
        <sz val="10"/>
        <rFont val="AcadNusx"/>
      </rPr>
      <t>profili</t>
    </r>
  </si>
  <si>
    <r>
      <t xml:space="preserve">CD  </t>
    </r>
    <r>
      <rPr>
        <sz val="10"/>
        <rFont val="AcadNusx"/>
      </rPr>
      <t>profili</t>
    </r>
  </si>
  <si>
    <r>
      <t xml:space="preserve">CD  </t>
    </r>
    <r>
      <rPr>
        <sz val="10"/>
        <rFont val="AcadNusx"/>
      </rPr>
      <t>profilis gadasabmeli</t>
    </r>
  </si>
  <si>
    <r>
      <t xml:space="preserve">CD  </t>
    </r>
    <r>
      <rPr>
        <sz val="10"/>
        <rFont val="AcadNusx"/>
      </rPr>
      <t>profilis sakidi</t>
    </r>
  </si>
  <si>
    <r>
      <t xml:space="preserve">Surupi </t>
    </r>
    <r>
      <rPr>
        <sz val="10"/>
        <rFont val="Calibri"/>
        <family val="2"/>
        <charset val="204"/>
      </rPr>
      <t>TN   25</t>
    </r>
  </si>
  <si>
    <r>
      <t xml:space="preserve">Surupi </t>
    </r>
    <r>
      <rPr>
        <sz val="10"/>
        <rFont val="Calibri"/>
        <family val="2"/>
        <charset val="204"/>
      </rPr>
      <t>LN   9</t>
    </r>
  </si>
  <si>
    <t>rkinis dubeli</t>
  </si>
  <si>
    <r>
      <t xml:space="preserve">gamWedi dubeli </t>
    </r>
    <r>
      <rPr>
        <sz val="10"/>
        <rFont val="Calibri"/>
        <family val="2"/>
        <charset val="204"/>
      </rPr>
      <t>K 6/35</t>
    </r>
  </si>
  <si>
    <t>dapresili (msxvili burbuSeliT) xis fila osbzomiT 2440*1220*12 mm  filiT Weris mowyoba</t>
  </si>
  <si>
    <t xml:space="preserve">xis fila osbzomiT 2440*1220*12 mm </t>
  </si>
  <si>
    <t xml:space="preserve">sabazro </t>
  </si>
  <si>
    <t>12-8-4</t>
  </si>
  <si>
    <t>dasakidi wyalSemkrebi Rarebis mowyoba  moTuTiebuli Tunuqisagan sisqiT 0,50 mm</t>
  </si>
  <si>
    <t>moTuTiebuli Tunuqi, 0.50 mm</t>
  </si>
  <si>
    <t>lursmani</t>
  </si>
  <si>
    <t>WanWiki</t>
  </si>
  <si>
    <t>naWedi</t>
  </si>
  <si>
    <t>12-8-3</t>
  </si>
  <si>
    <t>wyalsawreti milebis mowyoba  moTuTiebuli Tunuqisagan sisqiT 0.50 mm</t>
  </si>
  <si>
    <t>wyalsawreti milebi moTuTiebuli Tunuqisagan 0.50 mm</t>
  </si>
  <si>
    <t>16-17-4</t>
  </si>
  <si>
    <t>wyalmimRebi Zabrebis mowyoba TunuqiT sisqiT 0.50 mm</t>
  </si>
  <si>
    <t>wyalmimRebi Zabrebi Tunuqisagan 0.50 mm</t>
  </si>
  <si>
    <t>liTonis karis mowyoba liTonis WiSkarSi</t>
  </si>
  <si>
    <t>liTonis WiSkris montaJi</t>
  </si>
  <si>
    <t xml:space="preserve">muxli Tunuqisagan </t>
  </si>
  <si>
    <t xml:space="preserve">wyalmimRebi muxlebis mowyoba Tunuqisagan </t>
  </si>
  <si>
    <t xml:space="preserve">sis-s teritoriaze (q. quTaisi) arsebuli Senoba-nagebobis saremonto samuSaoebis savaraudo ხარჯთაღრიცხვა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</si>
</sst>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(* #,##0.00_);_(* \(#,##0.00\);_(* &quot;-&quot;??_);_(@_)"/>
    <numFmt numFmtId="164" formatCode="_-* #,##0.00\ _₾_-;\-* #,##0.00\ _₾_-;_-* &quot;-&quot;??\ _₾_-;_-@_-"/>
    <numFmt numFmtId="165" formatCode="0.0000"/>
    <numFmt numFmtId="166" formatCode="0.000"/>
    <numFmt numFmtId="167" formatCode="0.00000"/>
    <numFmt numFmtId="168" formatCode="0.000000"/>
    <numFmt numFmtId="169" formatCode="_-* #,##0.00_р_._-;\-* #,##0.00_р_._-;_-* &quot;-&quot;??_р_._-;_-@_-"/>
    <numFmt numFmtId="170" formatCode="_-* #,##0.0000_р_._-;\-* #,##0.0000_р_._-;_-* &quot;-&quot;??_р_._-;_-@_-"/>
    <numFmt numFmtId="171" formatCode="#,##0.000;[Red]#,##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cadNusx"/>
    </font>
    <font>
      <sz val="10"/>
      <name val="AcadNusx"/>
    </font>
    <font>
      <vertAlign val="superscript"/>
      <sz val="10"/>
      <name val="AcadNusx"/>
    </font>
    <font>
      <sz val="10"/>
      <name val="Calibri"/>
      <family val="2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LitNusx"/>
    </font>
    <font>
      <sz val="10"/>
      <name val="Calibri"/>
      <family val="2"/>
      <charset val="204"/>
    </font>
    <font>
      <b/>
      <sz val="10"/>
      <name val="AcadNusx"/>
    </font>
    <font>
      <i/>
      <sz val="10"/>
      <name val="AcadNusx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4"/>
      <name val="AcadNusx"/>
    </font>
    <font>
      <sz val="11"/>
      <name val="Calibri"/>
      <family val="2"/>
      <scheme val="minor"/>
    </font>
    <font>
      <sz val="10"/>
      <color theme="1"/>
      <name val="AcadNusx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7" fillId="0" borderId="0"/>
    <xf numFmtId="169" fontId="12" fillId="0" borderId="0" applyFont="0" applyFill="0" applyBorder="0" applyAlignment="0" applyProtection="0"/>
    <xf numFmtId="0" fontId="6" fillId="0" borderId="0"/>
    <xf numFmtId="169" fontId="13" fillId="0" borderId="0" applyFont="0" applyFill="0" applyBorder="0" applyAlignment="0" applyProtection="0"/>
    <xf numFmtId="0" fontId="14" fillId="0" borderId="0"/>
    <xf numFmtId="0" fontId="7" fillId="0" borderId="0"/>
  </cellStyleXfs>
  <cellXfs count="376">
    <xf numFmtId="0" fontId="0" fillId="0" borderId="0" xfId="0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9" fontId="1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1" xfId="0" quotePrefix="1" applyNumberFormat="1" applyFont="1" applyFill="1" applyBorder="1" applyAlignment="1">
      <alignment horizontal="center" vertical="top" wrapText="1"/>
    </xf>
    <xf numFmtId="2" fontId="10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3" fillId="6" borderId="10" xfId="0" applyNumberFormat="1" applyFont="1" applyFill="1" applyBorder="1" applyAlignment="1">
      <alignment horizontal="center" vertical="top" wrapText="1"/>
    </xf>
    <xf numFmtId="2" fontId="3" fillId="6" borderId="11" xfId="0" applyNumberFormat="1" applyFont="1" applyFill="1" applyBorder="1" applyAlignment="1">
      <alignment horizontal="center" vertical="top" wrapText="1"/>
    </xf>
    <xf numFmtId="2" fontId="3" fillId="6" borderId="11" xfId="0" applyNumberFormat="1" applyFont="1" applyFill="1" applyBorder="1" applyAlignment="1">
      <alignment vertical="top" wrapText="1"/>
    </xf>
    <xf numFmtId="2" fontId="3" fillId="6" borderId="11" xfId="0" quotePrefix="1" applyNumberFormat="1" applyFont="1" applyFill="1" applyBorder="1" applyAlignment="1">
      <alignment horizontal="center" vertical="top" wrapText="1"/>
    </xf>
    <xf numFmtId="2" fontId="3" fillId="6" borderId="12" xfId="0" quotePrefix="1" applyNumberFormat="1" applyFont="1" applyFill="1" applyBorder="1" applyAlignment="1">
      <alignment horizontal="center" vertical="top" wrapText="1"/>
    </xf>
    <xf numFmtId="2" fontId="3" fillId="6" borderId="12" xfId="0" applyNumberFormat="1" applyFont="1" applyFill="1" applyBorder="1" applyAlignment="1">
      <alignment vertical="top" wrapText="1"/>
    </xf>
    <xf numFmtId="2" fontId="3" fillId="6" borderId="12" xfId="0" applyNumberFormat="1" applyFont="1" applyFill="1" applyBorder="1" applyAlignment="1">
      <alignment horizontal="center" vertical="top" wrapText="1"/>
    </xf>
    <xf numFmtId="2" fontId="3" fillId="6" borderId="10" xfId="8" applyNumberFormat="1" applyFont="1" applyFill="1" applyBorder="1" applyAlignment="1" applyProtection="1">
      <alignment horizontal="center" vertical="top" wrapText="1"/>
    </xf>
    <xf numFmtId="2" fontId="3" fillId="6" borderId="10" xfId="8" applyNumberFormat="1" applyFont="1" applyFill="1" applyBorder="1" applyAlignment="1" applyProtection="1">
      <alignment horizontal="center" vertical="center" wrapText="1"/>
    </xf>
    <xf numFmtId="2" fontId="3" fillId="6" borderId="11" xfId="8" applyNumberFormat="1" applyFont="1" applyFill="1" applyBorder="1" applyAlignment="1" applyProtection="1">
      <alignment horizontal="center" vertical="top" wrapText="1"/>
    </xf>
    <xf numFmtId="2" fontId="3" fillId="6" borderId="11" xfId="8" applyNumberFormat="1" applyFont="1" applyFill="1" applyBorder="1" applyAlignment="1" applyProtection="1">
      <alignment vertical="top" wrapText="1"/>
    </xf>
    <xf numFmtId="2" fontId="3" fillId="6" borderId="11" xfId="8" applyNumberFormat="1" applyFont="1" applyFill="1" applyBorder="1" applyAlignment="1" applyProtection="1">
      <alignment horizontal="center" vertical="center" wrapText="1"/>
    </xf>
    <xf numFmtId="2" fontId="3" fillId="6" borderId="0" xfId="9" applyNumberFormat="1" applyFont="1" applyFill="1" applyBorder="1" applyAlignment="1" applyProtection="1">
      <alignment horizontal="center" vertical="center" wrapText="1"/>
    </xf>
    <xf numFmtId="2" fontId="3" fillId="6" borderId="11" xfId="0" applyNumberFormat="1" applyFont="1" applyFill="1" applyBorder="1" applyAlignment="1" applyProtection="1">
      <alignment horizontal="center" vertical="top" wrapText="1"/>
    </xf>
    <xf numFmtId="2" fontId="3" fillId="6" borderId="12" xfId="8" applyNumberFormat="1" applyFont="1" applyFill="1" applyBorder="1" applyAlignment="1" applyProtection="1">
      <alignment horizontal="center" vertical="top" wrapText="1"/>
    </xf>
    <xf numFmtId="2" fontId="3" fillId="6" borderId="12" xfId="8" applyNumberFormat="1" applyFont="1" applyFill="1" applyBorder="1" applyAlignment="1" applyProtection="1">
      <alignment vertical="top" wrapText="1"/>
    </xf>
    <xf numFmtId="2" fontId="3" fillId="6" borderId="12" xfId="0" applyNumberFormat="1" applyFont="1" applyFill="1" applyBorder="1" applyAlignment="1" applyProtection="1">
      <alignment horizontal="center" vertical="top" wrapText="1"/>
    </xf>
    <xf numFmtId="2" fontId="3" fillId="6" borderId="12" xfId="8" applyNumberFormat="1" applyFont="1" applyFill="1" applyBorder="1" applyAlignment="1" applyProtection="1">
      <alignment horizontal="center" vertical="center" wrapText="1"/>
    </xf>
    <xf numFmtId="2" fontId="3" fillId="6" borderId="6" xfId="9" applyNumberFormat="1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>
      <alignment vertical="center" wrapText="1"/>
    </xf>
    <xf numFmtId="0" fontId="3" fillId="6" borderId="11" xfId="0" applyNumberFormat="1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vertical="center" wrapText="1"/>
    </xf>
    <xf numFmtId="0" fontId="3" fillId="6" borderId="12" xfId="0" applyNumberFormat="1" applyFont="1" applyFill="1" applyBorder="1" applyAlignment="1">
      <alignment horizontal="center" vertical="center" wrapText="1"/>
    </xf>
    <xf numFmtId="49" fontId="3" fillId="6" borderId="10" xfId="0" applyNumberFormat="1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top" wrapText="1"/>
    </xf>
    <xf numFmtId="2" fontId="3" fillId="6" borderId="10" xfId="0" applyNumberFormat="1" applyFont="1" applyFill="1" applyBorder="1" applyAlignment="1">
      <alignment horizontal="center" vertical="center" wrapText="1"/>
    </xf>
    <xf numFmtId="49" fontId="3" fillId="6" borderId="11" xfId="0" applyNumberFormat="1" applyFont="1" applyFill="1" applyBorder="1" applyAlignment="1">
      <alignment horizontal="center" vertical="top" wrapText="1"/>
    </xf>
    <xf numFmtId="0" fontId="3" fillId="6" borderId="11" xfId="0" applyFont="1" applyFill="1" applyBorder="1" applyAlignment="1">
      <alignment vertical="top" wrapText="1"/>
    </xf>
    <xf numFmtId="0" fontId="3" fillId="6" borderId="11" xfId="0" applyFont="1" applyFill="1" applyBorder="1" applyAlignment="1">
      <alignment horizontal="center" vertical="top" wrapText="1"/>
    </xf>
    <xf numFmtId="2" fontId="3" fillId="6" borderId="11" xfId="0" applyNumberFormat="1" applyFont="1" applyFill="1" applyBorder="1" applyAlignment="1">
      <alignment horizontal="center" vertical="center" wrapText="1"/>
    </xf>
    <xf numFmtId="0" fontId="3" fillId="6" borderId="11" xfId="0" quotePrefix="1" applyFont="1" applyFill="1" applyBorder="1" applyAlignment="1">
      <alignment horizontal="center" vertical="top" wrapText="1"/>
    </xf>
    <xf numFmtId="0" fontId="3" fillId="6" borderId="12" xfId="0" quotePrefix="1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vertical="top" wrapText="1"/>
    </xf>
    <xf numFmtId="0" fontId="3" fillId="6" borderId="12" xfId="0" applyFont="1" applyFill="1" applyBorder="1" applyAlignment="1">
      <alignment horizontal="center" vertical="top" wrapText="1"/>
    </xf>
    <xf numFmtId="165" fontId="3" fillId="6" borderId="11" xfId="0" applyNumberFormat="1" applyFont="1" applyFill="1" applyBorder="1" applyAlignment="1">
      <alignment horizontal="center" vertical="top" wrapText="1"/>
    </xf>
    <xf numFmtId="165" fontId="3" fillId="6" borderId="11" xfId="0" applyNumberFormat="1" applyFont="1" applyFill="1" applyBorder="1" applyAlignment="1">
      <alignment horizontal="center" vertical="center" wrapText="1"/>
    </xf>
    <xf numFmtId="2" fontId="3" fillId="6" borderId="12" xfId="0" applyNumberFormat="1" applyFont="1" applyFill="1" applyBorder="1" applyAlignment="1">
      <alignment horizontal="center" vertical="center" wrapText="1"/>
    </xf>
    <xf numFmtId="2" fontId="3" fillId="6" borderId="3" xfId="0" applyNumberFormat="1" applyFont="1" applyFill="1" applyBorder="1" applyAlignment="1">
      <alignment horizontal="center"/>
    </xf>
    <xf numFmtId="2" fontId="3" fillId="6" borderId="10" xfId="0" applyNumberFormat="1" applyFont="1" applyFill="1" applyBorder="1" applyAlignment="1">
      <alignment horizontal="center"/>
    </xf>
    <xf numFmtId="2" fontId="3" fillId="6" borderId="0" xfId="0" applyNumberFormat="1" applyFont="1" applyFill="1" applyBorder="1" applyAlignment="1">
      <alignment horizontal="center"/>
    </xf>
    <xf numFmtId="2" fontId="3" fillId="6" borderId="11" xfId="0" applyNumberFormat="1" applyFont="1" applyFill="1" applyBorder="1" applyAlignment="1">
      <alignment horizontal="left"/>
    </xf>
    <xf numFmtId="2" fontId="3" fillId="6" borderId="11" xfId="0" applyNumberFormat="1" applyFont="1" applyFill="1" applyBorder="1" applyAlignment="1">
      <alignment horizontal="center"/>
    </xf>
    <xf numFmtId="2" fontId="3" fillId="6" borderId="9" xfId="0" applyNumberFormat="1" applyFont="1" applyFill="1" applyBorder="1" applyAlignment="1">
      <alignment horizontal="center"/>
    </xf>
    <xf numFmtId="2" fontId="3" fillId="6" borderId="8" xfId="6" applyNumberFormat="1" applyFont="1" applyFill="1" applyBorder="1" applyAlignment="1">
      <alignment horizontal="center"/>
    </xf>
    <xf numFmtId="2" fontId="3" fillId="6" borderId="12" xfId="6" applyNumberFormat="1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left" vertical="center" wrapText="1"/>
    </xf>
    <xf numFmtId="2" fontId="3" fillId="6" borderId="12" xfId="0" applyNumberFormat="1" applyFont="1" applyFill="1" applyBorder="1" applyAlignment="1">
      <alignment horizontal="center"/>
    </xf>
    <xf numFmtId="2" fontId="3" fillId="6" borderId="6" xfId="0" applyNumberFormat="1" applyFont="1" applyFill="1" applyBorder="1" applyAlignment="1">
      <alignment horizontal="center"/>
    </xf>
    <xf numFmtId="2" fontId="10" fillId="6" borderId="11" xfId="0" quotePrefix="1" applyNumberFormat="1" applyFont="1" applyFill="1" applyBorder="1" applyAlignment="1">
      <alignment horizontal="center" vertical="top" wrapText="1"/>
    </xf>
    <xf numFmtId="2" fontId="10" fillId="6" borderId="10" xfId="0" applyNumberFormat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vertical="top" wrapText="1"/>
    </xf>
    <xf numFmtId="2" fontId="10" fillId="6" borderId="10" xfId="0" applyNumberFormat="1" applyFont="1" applyFill="1" applyBorder="1" applyAlignment="1">
      <alignment horizontal="left" wrapText="1"/>
    </xf>
    <xf numFmtId="2" fontId="10" fillId="6" borderId="10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vertical="top" wrapText="1"/>
    </xf>
    <xf numFmtId="2" fontId="10" fillId="6" borderId="10" xfId="0" applyNumberFormat="1" applyFont="1" applyFill="1" applyBorder="1" applyAlignment="1">
      <alignment vertical="top" wrapText="1"/>
    </xf>
    <xf numFmtId="2" fontId="10" fillId="6" borderId="10" xfId="8" applyNumberFormat="1" applyFont="1" applyFill="1" applyBorder="1" applyAlignment="1" applyProtection="1">
      <alignment vertical="top" wrapText="1"/>
    </xf>
    <xf numFmtId="2" fontId="10" fillId="6" borderId="3" xfId="9" applyNumberFormat="1" applyFont="1" applyFill="1" applyBorder="1" applyAlignment="1" applyProtection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10" fillId="6" borderId="1" xfId="7" applyNumberFormat="1" applyFont="1" applyFill="1" applyBorder="1" applyAlignment="1" applyProtection="1">
      <alignment horizontal="center" vertical="center" wrapText="1"/>
    </xf>
    <xf numFmtId="2" fontId="10" fillId="6" borderId="1" xfId="0" applyNumberFormat="1" applyFont="1" applyFill="1" applyBorder="1" applyAlignment="1">
      <alignment horizontal="center" vertical="center" wrapText="1"/>
    </xf>
    <xf numFmtId="2" fontId="10" fillId="6" borderId="3" xfId="0" applyNumberFormat="1" applyFont="1" applyFill="1" applyBorder="1" applyAlignment="1">
      <alignment horizontal="center"/>
    </xf>
    <xf numFmtId="49" fontId="3" fillId="6" borderId="10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49" fontId="3" fillId="6" borderId="11" xfId="0" applyNumberFormat="1" applyFont="1" applyFill="1" applyBorder="1" applyAlignment="1">
      <alignment horizontal="center" vertical="center"/>
    </xf>
    <xf numFmtId="0" fontId="3" fillId="6" borderId="11" xfId="0" applyNumberFormat="1" applyFont="1" applyFill="1" applyBorder="1" applyAlignment="1">
      <alignment horizontal="center" vertical="center"/>
    </xf>
    <xf numFmtId="0" fontId="3" fillId="6" borderId="10" xfId="0" applyNumberFormat="1" applyFont="1" applyFill="1" applyBorder="1" applyAlignment="1">
      <alignment horizontal="center" vertical="center" wrapText="1"/>
    </xf>
    <xf numFmtId="0" fontId="3" fillId="6" borderId="10" xfId="5" applyFont="1" applyFill="1" applyBorder="1" applyAlignment="1">
      <alignment horizontal="center" vertical="center"/>
    </xf>
    <xf numFmtId="2" fontId="3" fillId="6" borderId="9" xfId="0" applyNumberFormat="1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0" fontId="3" fillId="6" borderId="12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2" fontId="10" fillId="6" borderId="10" xfId="0" applyNumberFormat="1" applyFont="1" applyFill="1" applyBorder="1" applyAlignment="1">
      <alignment horizontal="left" vertical="center" wrapText="1"/>
    </xf>
    <xf numFmtId="2" fontId="10" fillId="6" borderId="10" xfId="0" applyNumberFormat="1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vertical="center" wrapText="1"/>
    </xf>
    <xf numFmtId="0" fontId="10" fillId="6" borderId="10" xfId="0" applyFont="1" applyFill="1" applyBorder="1" applyAlignment="1">
      <alignment horizontal="left" vertical="center" wrapText="1"/>
    </xf>
    <xf numFmtId="0" fontId="2" fillId="6" borderId="11" xfId="0" quotePrefix="1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left" vertical="top" wrapText="1"/>
    </xf>
    <xf numFmtId="0" fontId="2" fillId="6" borderId="11" xfId="0" applyFont="1" applyFill="1" applyBorder="1" applyAlignment="1" applyProtection="1">
      <alignment horizontal="center" vertical="top" wrapText="1"/>
    </xf>
    <xf numFmtId="2" fontId="2" fillId="6" borderId="11" xfId="1" applyNumberFormat="1" applyFont="1" applyFill="1" applyBorder="1" applyAlignment="1" applyProtection="1">
      <alignment horizontal="center" vertical="center" wrapText="1"/>
    </xf>
    <xf numFmtId="0" fontId="2" fillId="6" borderId="11" xfId="0" applyFont="1" applyFill="1" applyBorder="1" applyAlignment="1" applyProtection="1">
      <alignment horizontal="left" vertical="center" wrapText="1"/>
    </xf>
    <xf numFmtId="0" fontId="2" fillId="6" borderId="11" xfId="0" applyFont="1" applyFill="1" applyBorder="1" applyAlignment="1" applyProtection="1">
      <alignment horizontal="center" vertical="center" wrapText="1"/>
    </xf>
    <xf numFmtId="0" fontId="2" fillId="6" borderId="12" xfId="0" quotePrefix="1" applyFont="1" applyFill="1" applyBorder="1" applyAlignment="1" applyProtection="1">
      <alignment horizontal="center" vertical="center" wrapText="1"/>
    </xf>
    <xf numFmtId="0" fontId="2" fillId="6" borderId="12" xfId="0" applyFont="1" applyFill="1" applyBorder="1" applyAlignment="1" applyProtection="1">
      <alignment horizontal="left" vertical="top" wrapText="1"/>
    </xf>
    <xf numFmtId="0" fontId="2" fillId="6" borderId="12" xfId="0" applyFont="1" applyFill="1" applyBorder="1" applyAlignment="1" applyProtection="1">
      <alignment horizontal="center" vertical="top" wrapText="1"/>
    </xf>
    <xf numFmtId="2" fontId="2" fillId="6" borderId="12" xfId="1" applyNumberFormat="1" applyFont="1" applyFill="1" applyBorder="1" applyAlignment="1" applyProtection="1">
      <alignment horizontal="center" vertical="center" wrapText="1"/>
    </xf>
    <xf numFmtId="0" fontId="3" fillId="6" borderId="10" xfId="0" applyFont="1" applyFill="1" applyBorder="1" applyAlignment="1" applyProtection="1">
      <alignment horizontal="center" vertical="top" wrapText="1"/>
    </xf>
    <xf numFmtId="0" fontId="3" fillId="6" borderId="4" xfId="0" quotePrefix="1" applyFont="1" applyFill="1" applyBorder="1" applyAlignment="1" applyProtection="1">
      <alignment horizontal="center" vertical="center" wrapText="1"/>
    </xf>
    <xf numFmtId="2" fontId="3" fillId="6" borderId="10" xfId="1" applyNumberFormat="1" applyFont="1" applyFill="1" applyBorder="1" applyAlignment="1" applyProtection="1">
      <alignment horizontal="center" vertical="center" wrapText="1"/>
    </xf>
    <xf numFmtId="0" fontId="3" fillId="6" borderId="11" xfId="0" quotePrefix="1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left" vertical="top" wrapText="1"/>
    </xf>
    <xf numFmtId="0" fontId="3" fillId="6" borderId="11" xfId="0" applyFont="1" applyFill="1" applyBorder="1" applyAlignment="1" applyProtection="1">
      <alignment horizontal="center" vertical="top" wrapText="1"/>
    </xf>
    <xf numFmtId="2" fontId="3" fillId="6" borderId="11" xfId="1" applyNumberFormat="1" applyFont="1" applyFill="1" applyBorder="1" applyAlignment="1" applyProtection="1">
      <alignment horizontal="center" vertical="center" wrapText="1"/>
    </xf>
    <xf numFmtId="0" fontId="3" fillId="6" borderId="12" xfId="0" quotePrefix="1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left" vertical="top" wrapText="1"/>
    </xf>
    <xf numFmtId="2" fontId="3" fillId="6" borderId="12" xfId="1" applyNumberFormat="1" applyFont="1" applyFill="1" applyBorder="1" applyAlignment="1" applyProtection="1">
      <alignment horizontal="center" vertical="center" wrapText="1"/>
    </xf>
    <xf numFmtId="0" fontId="8" fillId="6" borderId="10" xfId="0" applyNumberFormat="1" applyFont="1" applyFill="1" applyBorder="1" applyAlignment="1">
      <alignment horizontal="center" vertical="center" wrapText="1"/>
    </xf>
    <xf numFmtId="49" fontId="3" fillId="6" borderId="11" xfId="0" applyNumberFormat="1" applyFont="1" applyFill="1" applyBorder="1" applyAlignment="1">
      <alignment horizontal="center"/>
    </xf>
    <xf numFmtId="0" fontId="8" fillId="6" borderId="11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2" fontId="3" fillId="6" borderId="4" xfId="1" applyNumberFormat="1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 applyProtection="1">
      <alignment horizontal="left" vertical="top" wrapText="1"/>
    </xf>
    <xf numFmtId="2" fontId="3" fillId="6" borderId="9" xfId="1" applyNumberFormat="1" applyFont="1" applyFill="1" applyBorder="1" applyAlignment="1" applyProtection="1">
      <alignment horizontal="center" vertical="center" wrapText="1"/>
    </xf>
    <xf numFmtId="0" fontId="3" fillId="6" borderId="12" xfId="2" applyFont="1" applyFill="1" applyBorder="1" applyAlignment="1" applyProtection="1">
      <alignment vertical="top" wrapText="1"/>
    </xf>
    <xf numFmtId="0" fontId="3" fillId="6" borderId="12" xfId="0" applyFont="1" applyFill="1" applyBorder="1" applyAlignment="1" applyProtection="1">
      <alignment horizontal="center" vertical="top" wrapText="1"/>
    </xf>
    <xf numFmtId="2" fontId="3" fillId="6" borderId="7" xfId="1" applyNumberFormat="1" applyFont="1" applyFill="1" applyBorder="1" applyAlignment="1" applyProtection="1">
      <alignment horizontal="center" vertical="center" wrapText="1"/>
    </xf>
    <xf numFmtId="0" fontId="3" fillId="6" borderId="10" xfId="2" quotePrefix="1" applyFont="1" applyFill="1" applyBorder="1" applyAlignment="1" applyProtection="1">
      <alignment horizontal="center" vertical="center" wrapText="1"/>
    </xf>
    <xf numFmtId="0" fontId="3" fillId="6" borderId="11" xfId="2" applyFont="1" applyFill="1" applyBorder="1" applyAlignment="1" applyProtection="1">
      <alignment horizontal="left" vertical="top" wrapText="1"/>
    </xf>
    <xf numFmtId="0" fontId="3" fillId="6" borderId="11" xfId="2" applyFont="1" applyFill="1" applyBorder="1" applyAlignment="1" applyProtection="1">
      <alignment horizontal="center" vertical="top" wrapText="1"/>
    </xf>
    <xf numFmtId="0" fontId="3" fillId="6" borderId="12" xfId="2" applyFont="1" applyFill="1" applyBorder="1" applyAlignment="1" applyProtection="1">
      <alignment horizontal="left" vertical="top" wrapText="1"/>
    </xf>
    <xf numFmtId="0" fontId="3" fillId="6" borderId="11" xfId="2" applyFont="1" applyFill="1" applyBorder="1" applyAlignment="1" applyProtection="1">
      <alignment horizontal="left" vertical="center" wrapText="1"/>
    </xf>
    <xf numFmtId="0" fontId="10" fillId="6" borderId="10" xfId="2" applyFont="1" applyFill="1" applyBorder="1" applyAlignment="1" applyProtection="1">
      <alignment horizontal="left" vertical="top" wrapText="1"/>
    </xf>
    <xf numFmtId="2" fontId="10" fillId="6" borderId="10" xfId="1" applyNumberFormat="1" applyFont="1" applyFill="1" applyBorder="1" applyAlignment="1" applyProtection="1">
      <alignment horizontal="center" vertical="center" wrapText="1"/>
    </xf>
    <xf numFmtId="0" fontId="10" fillId="6" borderId="10" xfId="2" applyFont="1" applyFill="1" applyBorder="1" applyAlignment="1" applyProtection="1">
      <alignment horizontal="left" vertical="center" wrapText="1"/>
    </xf>
    <xf numFmtId="0" fontId="10" fillId="6" borderId="10" xfId="2" applyFont="1" applyFill="1" applyBorder="1" applyAlignment="1" applyProtection="1">
      <alignment vertical="top" wrapText="1"/>
    </xf>
    <xf numFmtId="0" fontId="10" fillId="6" borderId="10" xfId="0" applyFont="1" applyFill="1" applyBorder="1" applyAlignment="1" applyProtection="1">
      <alignment horizontal="left" vertical="top" wrapText="1"/>
    </xf>
    <xf numFmtId="166" fontId="10" fillId="0" borderId="7" xfId="0" applyNumberFormat="1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164" fontId="3" fillId="6" borderId="10" xfId="1" applyFont="1" applyFill="1" applyBorder="1" applyAlignment="1" applyProtection="1">
      <alignment horizontal="center" vertical="center" wrapText="1"/>
    </xf>
    <xf numFmtId="164" fontId="3" fillId="6" borderId="11" xfId="1" applyFont="1" applyFill="1" applyBorder="1" applyAlignment="1" applyProtection="1">
      <alignment horizontal="center" vertical="center" wrapText="1"/>
    </xf>
    <xf numFmtId="0" fontId="3" fillId="0" borderId="1" xfId="2" applyFont="1" applyFill="1" applyBorder="1" applyAlignment="1" applyProtection="1">
      <alignment horizontal="center" vertical="center" wrapText="1"/>
    </xf>
    <xf numFmtId="0" fontId="3" fillId="6" borderId="10" xfId="2" applyFont="1" applyFill="1" applyBorder="1" applyAlignment="1" applyProtection="1">
      <alignment horizontal="center" vertical="top" wrapText="1"/>
    </xf>
    <xf numFmtId="170" fontId="3" fillId="6" borderId="10" xfId="1" applyNumberFormat="1" applyFont="1" applyFill="1" applyBorder="1" applyAlignment="1" applyProtection="1">
      <alignment horizontal="center" vertical="center" wrapText="1"/>
    </xf>
    <xf numFmtId="164" fontId="3" fillId="6" borderId="10" xfId="1" applyFont="1" applyFill="1" applyBorder="1" applyAlignment="1">
      <alignment horizontal="center" vertical="center"/>
    </xf>
    <xf numFmtId="170" fontId="3" fillId="6" borderId="11" xfId="1" applyNumberFormat="1" applyFont="1" applyFill="1" applyBorder="1" applyAlignment="1" applyProtection="1">
      <alignment horizontal="center" vertical="center" wrapText="1"/>
    </xf>
    <xf numFmtId="164" fontId="3" fillId="6" borderId="11" xfId="1" applyFont="1" applyFill="1" applyBorder="1" applyAlignment="1">
      <alignment horizontal="center" vertical="center"/>
    </xf>
    <xf numFmtId="170" fontId="3" fillId="6" borderId="12" xfId="1" applyNumberFormat="1" applyFont="1" applyFill="1" applyBorder="1" applyAlignment="1" applyProtection="1">
      <alignment horizontal="center" vertical="center" wrapText="1"/>
    </xf>
    <xf numFmtId="164" fontId="3" fillId="6" borderId="12" xfId="1" applyFont="1" applyFill="1" applyBorder="1" applyAlignment="1" applyProtection="1">
      <alignment horizontal="center" vertical="center" wrapText="1"/>
    </xf>
    <xf numFmtId="164" fontId="3" fillId="6" borderId="12" xfId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164" fontId="10" fillId="6" borderId="10" xfId="1" applyFont="1" applyFill="1" applyBorder="1" applyAlignment="1" applyProtection="1">
      <alignment vertical="center" wrapText="1"/>
    </xf>
    <xf numFmtId="164" fontId="3" fillId="6" borderId="10" xfId="1" applyFont="1" applyFill="1" applyBorder="1" applyAlignment="1" applyProtection="1">
      <alignment vertical="top" wrapText="1"/>
    </xf>
    <xf numFmtId="164" fontId="3" fillId="6" borderId="11" xfId="1" applyFont="1" applyFill="1" applyBorder="1" applyAlignment="1" applyProtection="1">
      <alignment vertical="center" wrapText="1"/>
    </xf>
    <xf numFmtId="164" fontId="3" fillId="6" borderId="11" xfId="1" applyFont="1" applyFill="1" applyBorder="1" applyAlignment="1" applyProtection="1">
      <alignment vertical="top" wrapText="1"/>
    </xf>
    <xf numFmtId="164" fontId="3" fillId="6" borderId="12" xfId="1" applyFont="1" applyFill="1" applyBorder="1" applyAlignment="1" applyProtection="1">
      <alignment vertical="top" wrapText="1"/>
    </xf>
    <xf numFmtId="49" fontId="3" fillId="6" borderId="10" xfId="10" applyNumberFormat="1" applyFont="1" applyFill="1" applyBorder="1" applyAlignment="1">
      <alignment horizontal="center" vertical="top" wrapText="1"/>
    </xf>
    <xf numFmtId="171" fontId="10" fillId="6" borderId="10" xfId="11" applyNumberFormat="1" applyFont="1" applyFill="1" applyBorder="1" applyAlignment="1">
      <alignment horizontal="left" vertical="center" wrapText="1"/>
    </xf>
    <xf numFmtId="0" fontId="3" fillId="6" borderId="10" xfId="10" applyFont="1" applyFill="1" applyBorder="1" applyAlignment="1">
      <alignment horizontal="center" vertical="center" wrapText="1"/>
    </xf>
    <xf numFmtId="164" fontId="3" fillId="6" borderId="10" xfId="1" applyFont="1" applyFill="1" applyBorder="1" applyAlignment="1" applyProtection="1">
      <alignment vertical="center" wrapText="1"/>
    </xf>
    <xf numFmtId="49" fontId="3" fillId="6" borderId="11" xfId="10" applyNumberFormat="1" applyFont="1" applyFill="1" applyBorder="1" applyAlignment="1">
      <alignment horizontal="center" vertical="top" wrapText="1"/>
    </xf>
    <xf numFmtId="0" fontId="3" fillId="6" borderId="11" xfId="10" applyFont="1" applyFill="1" applyBorder="1" applyAlignment="1">
      <alignment vertical="top" wrapText="1"/>
    </xf>
    <xf numFmtId="0" fontId="3" fillId="6" borderId="11" xfId="10" applyFont="1" applyFill="1" applyBorder="1" applyAlignment="1">
      <alignment horizontal="center" vertical="top" wrapText="1"/>
    </xf>
    <xf numFmtId="0" fontId="3" fillId="6" borderId="11" xfId="10" applyFont="1" applyFill="1" applyBorder="1" applyAlignment="1">
      <alignment horizontal="center" vertical="center" wrapText="1"/>
    </xf>
    <xf numFmtId="2" fontId="3" fillId="6" borderId="11" xfId="10" applyNumberFormat="1" applyFont="1" applyFill="1" applyBorder="1" applyAlignment="1">
      <alignment horizontal="center" vertical="center" wrapText="1"/>
    </xf>
    <xf numFmtId="49" fontId="3" fillId="6" borderId="12" xfId="10" applyNumberFormat="1" applyFont="1" applyFill="1" applyBorder="1" applyAlignment="1">
      <alignment horizontal="center" vertical="top" wrapText="1"/>
    </xf>
    <xf numFmtId="0" fontId="3" fillId="6" borderId="12" xfId="10" applyFont="1" applyFill="1" applyBorder="1" applyAlignment="1">
      <alignment vertical="top" wrapText="1"/>
    </xf>
    <xf numFmtId="0" fontId="3" fillId="6" borderId="12" xfId="10" applyFont="1" applyFill="1" applyBorder="1" applyAlignment="1">
      <alignment horizontal="center" vertical="top" wrapText="1"/>
    </xf>
    <xf numFmtId="0" fontId="3" fillId="6" borderId="12" xfId="10" applyFont="1" applyFill="1" applyBorder="1" applyAlignment="1">
      <alignment horizontal="center" vertical="center" wrapText="1"/>
    </xf>
    <xf numFmtId="2" fontId="3" fillId="6" borderId="12" xfId="1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top" wrapText="1"/>
    </xf>
    <xf numFmtId="0" fontId="10" fillId="6" borderId="3" xfId="0" applyFont="1" applyFill="1" applyBorder="1" applyAlignment="1">
      <alignment horizontal="left" vertical="top" wrapText="1"/>
    </xf>
    <xf numFmtId="0" fontId="10" fillId="6" borderId="3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6" xfId="0" applyFont="1" applyFill="1" applyBorder="1" applyAlignment="1">
      <alignment vertical="top" wrapText="1"/>
    </xf>
    <xf numFmtId="0" fontId="3" fillId="6" borderId="6" xfId="0" applyFont="1" applyFill="1" applyBorder="1" applyAlignment="1">
      <alignment horizontal="center" vertical="top" wrapText="1"/>
    </xf>
    <xf numFmtId="0" fontId="3" fillId="6" borderId="10" xfId="0" quotePrefix="1" applyFont="1" applyFill="1" applyBorder="1" applyAlignment="1">
      <alignment horizontal="center" vertical="top" wrapText="1"/>
    </xf>
    <xf numFmtId="49" fontId="3" fillId="6" borderId="12" xfId="0" applyNumberFormat="1" applyFont="1" applyFill="1" applyBorder="1" applyAlignment="1">
      <alignment horizontal="center" vertical="top" wrapText="1"/>
    </xf>
    <xf numFmtId="0" fontId="10" fillId="6" borderId="10" xfId="0" applyFont="1" applyFill="1" applyBorder="1" applyAlignment="1">
      <alignment horizontal="center" vertical="top" wrapText="1"/>
    </xf>
    <xf numFmtId="0" fontId="10" fillId="6" borderId="10" xfId="0" applyNumberFormat="1" applyFont="1" applyFill="1" applyBorder="1" applyAlignment="1">
      <alignment horizontal="center" vertical="top" wrapText="1"/>
    </xf>
    <xf numFmtId="164" fontId="3" fillId="6" borderId="6" xfId="1" applyFont="1" applyFill="1" applyBorder="1" applyAlignment="1">
      <alignment horizontal="center" vertical="top" wrapText="1"/>
    </xf>
    <xf numFmtId="164" fontId="10" fillId="6" borderId="10" xfId="1" applyFont="1" applyFill="1" applyBorder="1" applyAlignment="1" applyProtection="1">
      <alignment horizontal="center" vertical="center" wrapText="1"/>
    </xf>
    <xf numFmtId="2" fontId="3" fillId="6" borderId="10" xfId="1" applyNumberFormat="1" applyFont="1" applyFill="1" applyBorder="1" applyAlignment="1">
      <alignment horizontal="center" vertical="center" wrapText="1"/>
    </xf>
    <xf numFmtId="2" fontId="10" fillId="6" borderId="10" xfId="1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top" wrapText="1"/>
    </xf>
    <xf numFmtId="2" fontId="3" fillId="6" borderId="9" xfId="1" applyNumberFormat="1" applyFont="1" applyFill="1" applyBorder="1" applyAlignment="1">
      <alignment horizontal="center" vertical="center" wrapText="1"/>
    </xf>
    <xf numFmtId="2" fontId="3" fillId="6" borderId="11" xfId="1" applyNumberFormat="1" applyFont="1" applyFill="1" applyBorder="1" applyAlignment="1">
      <alignment horizontal="center" vertical="center" wrapText="1"/>
    </xf>
    <xf numFmtId="2" fontId="3" fillId="6" borderId="7" xfId="1" applyNumberFormat="1" applyFont="1" applyFill="1" applyBorder="1" applyAlignment="1">
      <alignment horizontal="center" vertical="center" wrapText="1"/>
    </xf>
    <xf numFmtId="2" fontId="3" fillId="6" borderId="12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>
      <alignment horizontal="center" vertical="center"/>
    </xf>
    <xf numFmtId="0" fontId="3" fillId="6" borderId="10" xfId="2" applyFont="1" applyFill="1" applyBorder="1" applyAlignment="1" applyProtection="1">
      <alignment horizontal="center" vertical="center" wrapText="1"/>
    </xf>
    <xf numFmtId="0" fontId="3" fillId="6" borderId="11" xfId="2" applyFont="1" applyFill="1" applyBorder="1" applyAlignment="1" applyProtection="1">
      <alignment horizontal="center" vertical="center" wrapText="1"/>
    </xf>
    <xf numFmtId="0" fontId="3" fillId="6" borderId="12" xfId="2" applyFont="1" applyFill="1" applyBorder="1" applyAlignment="1" applyProtection="1">
      <alignment horizontal="center" vertical="center" wrapText="1"/>
    </xf>
    <xf numFmtId="0" fontId="3" fillId="6" borderId="11" xfId="2" quotePrefix="1" applyFont="1" applyFill="1" applyBorder="1" applyAlignment="1" applyProtection="1">
      <alignment horizontal="center" vertical="center" wrapText="1"/>
    </xf>
    <xf numFmtId="0" fontId="3" fillId="6" borderId="12" xfId="2" quotePrefix="1" applyFont="1" applyFill="1" applyBorder="1" applyAlignment="1" applyProtection="1">
      <alignment horizontal="center" vertical="center" wrapText="1"/>
    </xf>
    <xf numFmtId="2" fontId="3" fillId="6" borderId="8" xfId="1" applyNumberFormat="1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vertical="top" wrapText="1"/>
    </xf>
    <xf numFmtId="2" fontId="3" fillId="6" borderId="5" xfId="1" applyNumberFormat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top" wrapText="1"/>
    </xf>
    <xf numFmtId="164" fontId="3" fillId="6" borderId="0" xfId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top" wrapText="1"/>
    </xf>
    <xf numFmtId="0" fontId="3" fillId="6" borderId="12" xfId="0" applyFont="1" applyFill="1" applyBorder="1" applyAlignment="1">
      <alignment horizontal="left" vertical="top" wrapText="1"/>
    </xf>
    <xf numFmtId="164" fontId="3" fillId="6" borderId="6" xfId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left" vertical="center" wrapText="1"/>
    </xf>
    <xf numFmtId="2" fontId="10" fillId="6" borderId="0" xfId="0" applyNumberFormat="1" applyFont="1" applyFill="1" applyBorder="1" applyAlignment="1">
      <alignment horizontal="center" vertical="center"/>
    </xf>
    <xf numFmtId="2" fontId="3" fillId="6" borderId="0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/>
    </xf>
    <xf numFmtId="2" fontId="3" fillId="6" borderId="6" xfId="0" applyNumberFormat="1" applyFont="1" applyFill="1" applyBorder="1" applyAlignment="1">
      <alignment horizontal="center" vertical="center"/>
    </xf>
    <xf numFmtId="14" fontId="3" fillId="6" borderId="10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166" fontId="3" fillId="6" borderId="6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2" fontId="3" fillId="6" borderId="14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left" vertical="center"/>
    </xf>
    <xf numFmtId="14" fontId="3" fillId="6" borderId="1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3" fillId="0" borderId="1" xfId="1" applyFont="1" applyBorder="1" applyAlignment="1">
      <alignment horizontal="center" vertical="center"/>
    </xf>
    <xf numFmtId="0" fontId="3" fillId="6" borderId="9" xfId="0" quotePrefix="1" applyFont="1" applyFill="1" applyBorder="1" applyAlignment="1" applyProtection="1">
      <alignment horizontal="center" vertical="center" wrapText="1"/>
    </xf>
    <xf numFmtId="0" fontId="3" fillId="6" borderId="7" xfId="0" quotePrefix="1" applyFont="1" applyFill="1" applyBorder="1" applyAlignment="1" applyProtection="1">
      <alignment horizontal="center" vertical="center" wrapText="1"/>
    </xf>
    <xf numFmtId="0" fontId="3" fillId="6" borderId="8" xfId="0" applyFont="1" applyFill="1" applyBorder="1" applyAlignment="1">
      <alignment vertical="center" wrapText="1"/>
    </xf>
    <xf numFmtId="0" fontId="10" fillId="6" borderId="11" xfId="0" applyFont="1" applyFill="1" applyBorder="1" applyAlignment="1">
      <alignment vertical="center" wrapText="1"/>
    </xf>
    <xf numFmtId="2" fontId="10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vertical="center"/>
    </xf>
    <xf numFmtId="168" fontId="3" fillId="6" borderId="11" xfId="0" applyNumberFormat="1" applyFont="1" applyFill="1" applyBorder="1" applyAlignment="1">
      <alignment horizontal="center" vertical="center"/>
    </xf>
    <xf numFmtId="17" fontId="3" fillId="6" borderId="10" xfId="0" applyNumberFormat="1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164" fontId="3" fillId="6" borderId="0" xfId="1" applyFont="1" applyFill="1" applyBorder="1" applyAlignment="1">
      <alignment horizontal="right" vertical="center"/>
    </xf>
    <xf numFmtId="164" fontId="3" fillId="6" borderId="5" xfId="1" applyFont="1" applyFill="1" applyBorder="1" applyAlignment="1" applyProtection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9" fontId="10" fillId="0" borderId="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64" fontId="3" fillId="6" borderId="11" xfId="1" applyFont="1" applyFill="1" applyBorder="1" applyAlignment="1">
      <alignment horizontal="center"/>
    </xf>
    <xf numFmtId="164" fontId="3" fillId="6" borderId="12" xfId="1" applyFont="1" applyFill="1" applyBorder="1" applyAlignment="1">
      <alignment horizontal="center"/>
    </xf>
    <xf numFmtId="164" fontId="3" fillId="6" borderId="10" xfId="1" applyFont="1" applyFill="1" applyBorder="1" applyAlignment="1" applyProtection="1">
      <alignment horizontal="center" wrapText="1"/>
    </xf>
    <xf numFmtId="164" fontId="3" fillId="6" borderId="11" xfId="1" applyFont="1" applyFill="1" applyBorder="1" applyAlignment="1" applyProtection="1">
      <alignment horizontal="center" wrapText="1"/>
    </xf>
    <xf numFmtId="164" fontId="3" fillId="6" borderId="12" xfId="1" applyFont="1" applyFill="1" applyBorder="1" applyAlignment="1" applyProtection="1">
      <alignment horizontal="center" wrapText="1"/>
    </xf>
    <xf numFmtId="0" fontId="10" fillId="6" borderId="1" xfId="0" applyFont="1" applyFill="1" applyBorder="1" applyAlignment="1">
      <alignment horizontal="left" vertical="center"/>
    </xf>
    <xf numFmtId="165" fontId="3" fillId="6" borderId="9" xfId="0" applyNumberFormat="1" applyFont="1" applyFill="1" applyBorder="1" applyAlignment="1">
      <alignment horizontal="center" vertical="center"/>
    </xf>
    <xf numFmtId="166" fontId="3" fillId="6" borderId="11" xfId="0" applyNumberFormat="1" applyFont="1" applyFill="1" applyBorder="1" applyAlignment="1">
      <alignment horizontal="center" vertical="center"/>
    </xf>
    <xf numFmtId="165" fontId="3" fillId="6" borderId="11" xfId="0" applyNumberFormat="1" applyFont="1" applyFill="1" applyBorder="1" applyAlignment="1">
      <alignment horizontal="center" vertical="center"/>
    </xf>
    <xf numFmtId="164" fontId="18" fillId="6" borderId="0" xfId="1" applyFont="1" applyFill="1" applyBorder="1" applyAlignment="1">
      <alignment horizontal="right" vertical="center"/>
    </xf>
    <xf numFmtId="164" fontId="3" fillId="6" borderId="6" xfId="1" applyFont="1" applyFill="1" applyBorder="1" applyAlignment="1">
      <alignment horizontal="center" vertical="center"/>
    </xf>
    <xf numFmtId="164" fontId="3" fillId="6" borderId="3" xfId="1" applyFont="1" applyFill="1" applyBorder="1" applyAlignment="1">
      <alignment horizontal="center" vertical="center"/>
    </xf>
    <xf numFmtId="164" fontId="3" fillId="6" borderId="1" xfId="1" applyFont="1" applyFill="1" applyBorder="1" applyAlignment="1">
      <alignment horizontal="center" vertical="center"/>
    </xf>
    <xf numFmtId="164" fontId="3" fillId="6" borderId="14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4" xfId="1" applyFont="1" applyFill="1" applyBorder="1" applyAlignment="1">
      <alignment horizontal="center" vertical="center"/>
    </xf>
    <xf numFmtId="164" fontId="10" fillId="0" borderId="14" xfId="1" applyFont="1" applyFill="1" applyBorder="1" applyAlignment="1">
      <alignment horizontal="center" vertical="center"/>
    </xf>
    <xf numFmtId="164" fontId="10" fillId="4" borderId="1" xfId="1" applyFont="1" applyFill="1" applyBorder="1" applyAlignment="1">
      <alignment horizontal="center" vertical="center"/>
    </xf>
    <xf numFmtId="164" fontId="2" fillId="6" borderId="11" xfId="1" applyFont="1" applyFill="1" applyBorder="1" applyAlignment="1">
      <alignment horizontal="center" vertical="center"/>
    </xf>
    <xf numFmtId="164" fontId="2" fillId="6" borderId="12" xfId="1" applyFont="1" applyFill="1" applyBorder="1" applyAlignment="1">
      <alignment horizontal="center" vertical="center"/>
    </xf>
    <xf numFmtId="164" fontId="3" fillId="6" borderId="4" xfId="1" applyFont="1" applyFill="1" applyBorder="1" applyAlignment="1" applyProtection="1">
      <alignment horizontal="center" vertical="center" wrapText="1"/>
    </xf>
    <xf numFmtId="164" fontId="3" fillId="6" borderId="9" xfId="1" applyFont="1" applyFill="1" applyBorder="1" applyAlignment="1" applyProtection="1">
      <alignment horizontal="center" vertical="center" wrapText="1"/>
    </xf>
    <xf numFmtId="164" fontId="3" fillId="6" borderId="0" xfId="1" applyFont="1" applyFill="1" applyAlignment="1">
      <alignment horizontal="center" vertical="center"/>
    </xf>
    <xf numFmtId="164" fontId="3" fillId="6" borderId="7" xfId="1" applyFont="1" applyFill="1" applyBorder="1" applyAlignment="1" applyProtection="1">
      <alignment horizontal="center" vertical="center" wrapText="1"/>
    </xf>
    <xf numFmtId="164" fontId="3" fillId="6" borderId="10" xfId="1" applyFont="1" applyFill="1" applyBorder="1" applyAlignment="1">
      <alignment horizontal="center" vertical="top" wrapText="1"/>
    </xf>
    <xf numFmtId="164" fontId="3" fillId="6" borderId="12" xfId="1" applyFont="1" applyFill="1" applyBorder="1" applyAlignment="1">
      <alignment horizontal="center" vertical="top" wrapText="1"/>
    </xf>
    <xf numFmtId="164" fontId="3" fillId="6" borderId="10" xfId="1" applyFont="1" applyFill="1" applyBorder="1" applyAlignment="1">
      <alignment horizontal="center" vertical="center" wrapText="1"/>
    </xf>
    <xf numFmtId="164" fontId="3" fillId="6" borderId="11" xfId="1" applyFont="1" applyFill="1" applyBorder="1" applyAlignment="1">
      <alignment horizontal="center" vertical="center" wrapText="1"/>
    </xf>
    <xf numFmtId="164" fontId="3" fillId="6" borderId="12" xfId="1" applyFont="1" applyFill="1" applyBorder="1" applyAlignment="1">
      <alignment horizontal="center" vertical="center" wrapText="1"/>
    </xf>
    <xf numFmtId="164" fontId="3" fillId="6" borderId="4" xfId="1" applyFont="1" applyFill="1" applyBorder="1" applyAlignment="1">
      <alignment horizontal="center" vertical="center"/>
    </xf>
    <xf numFmtId="164" fontId="3" fillId="6" borderId="9" xfId="1" applyFont="1" applyFill="1" applyBorder="1" applyAlignment="1">
      <alignment horizontal="center" vertical="center"/>
    </xf>
    <xf numFmtId="164" fontId="3" fillId="6" borderId="7" xfId="1" applyFont="1" applyFill="1" applyBorder="1" applyAlignment="1">
      <alignment horizontal="center" vertical="center"/>
    </xf>
    <xf numFmtId="164" fontId="3" fillId="6" borderId="9" xfId="1" applyFont="1" applyFill="1" applyBorder="1" applyAlignment="1">
      <alignment horizontal="center" vertical="center" wrapText="1"/>
    </xf>
    <xf numFmtId="164" fontId="3" fillId="6" borderId="7" xfId="1" applyFont="1" applyFill="1" applyBorder="1" applyAlignment="1">
      <alignment horizontal="center" vertical="center" wrapText="1"/>
    </xf>
    <xf numFmtId="164" fontId="3" fillId="6" borderId="3" xfId="1" applyFont="1" applyFill="1" applyBorder="1" applyAlignment="1">
      <alignment horizontal="center" vertical="top" wrapText="1"/>
    </xf>
    <xf numFmtId="164" fontId="3" fillId="6" borderId="4" xfId="1" applyFont="1" applyFill="1" applyBorder="1" applyAlignment="1">
      <alignment horizontal="center" vertical="top" wrapText="1"/>
    </xf>
    <xf numFmtId="164" fontId="3" fillId="6" borderId="7" xfId="1" applyFont="1" applyFill="1" applyBorder="1" applyAlignment="1">
      <alignment horizontal="center" vertical="top" wrapText="1"/>
    </xf>
    <xf numFmtId="164" fontId="10" fillId="0" borderId="1" xfId="1" applyFont="1" applyBorder="1" applyAlignment="1">
      <alignment horizontal="center" vertical="center"/>
    </xf>
    <xf numFmtId="164" fontId="10" fillId="3" borderId="1" xfId="1" applyFont="1" applyFill="1" applyBorder="1" applyAlignment="1">
      <alignment horizontal="center" vertical="center"/>
    </xf>
    <xf numFmtId="164" fontId="10" fillId="0" borderId="11" xfId="1" applyFont="1" applyBorder="1" applyAlignment="1">
      <alignment horizontal="center" vertical="center"/>
    </xf>
    <xf numFmtId="164" fontId="10" fillId="0" borderId="0" xfId="1" applyFont="1" applyBorder="1" applyAlignment="1">
      <alignment horizontal="center" vertical="center"/>
    </xf>
    <xf numFmtId="164" fontId="10" fillId="4" borderId="11" xfId="1" applyFont="1" applyFill="1" applyBorder="1" applyAlignment="1">
      <alignment horizontal="center" vertical="center"/>
    </xf>
    <xf numFmtId="164" fontId="3" fillId="6" borderId="4" xfId="1" applyFont="1" applyFill="1" applyBorder="1" applyAlignment="1">
      <alignment horizontal="center" vertical="center" wrapText="1"/>
    </xf>
    <xf numFmtId="164" fontId="3" fillId="6" borderId="11" xfId="1" applyFont="1" applyFill="1" applyBorder="1" applyAlignment="1">
      <alignment horizontal="center" vertical="top" wrapText="1"/>
    </xf>
    <xf numFmtId="164" fontId="11" fillId="6" borderId="11" xfId="1" applyFont="1" applyFill="1" applyBorder="1" applyAlignment="1">
      <alignment horizontal="center" vertical="top" wrapText="1"/>
    </xf>
    <xf numFmtId="164" fontId="3" fillId="6" borderId="10" xfId="1" applyFont="1" applyFill="1" applyBorder="1" applyAlignment="1">
      <alignment horizontal="center"/>
    </xf>
    <xf numFmtId="164" fontId="3" fillId="6" borderId="3" xfId="1" applyFont="1" applyFill="1" applyBorder="1" applyAlignment="1">
      <alignment horizontal="center"/>
    </xf>
    <xf numFmtId="164" fontId="3" fillId="6" borderId="2" xfId="1" applyFont="1" applyFill="1" applyBorder="1" applyAlignment="1">
      <alignment horizontal="center"/>
    </xf>
    <xf numFmtId="164" fontId="3" fillId="6" borderId="0" xfId="1" applyFont="1" applyFill="1" applyBorder="1" applyAlignment="1">
      <alignment horizontal="center"/>
    </xf>
    <xf numFmtId="164" fontId="3" fillId="6" borderId="8" xfId="1" applyFont="1" applyFill="1" applyBorder="1" applyAlignment="1">
      <alignment horizontal="center"/>
    </xf>
    <xf numFmtId="164" fontId="3" fillId="6" borderId="9" xfId="1" applyFont="1" applyFill="1" applyBorder="1" applyAlignment="1">
      <alignment horizontal="center"/>
    </xf>
    <xf numFmtId="164" fontId="11" fillId="6" borderId="10" xfId="1" applyFont="1" applyFill="1" applyBorder="1" applyAlignment="1">
      <alignment horizontal="center" vertical="center" wrapText="1"/>
    </xf>
    <xf numFmtId="164" fontId="11" fillId="6" borderId="11" xfId="1" applyFont="1" applyFill="1" applyBorder="1" applyAlignment="1">
      <alignment horizontal="center" vertical="center" wrapText="1"/>
    </xf>
    <xf numFmtId="164" fontId="3" fillId="6" borderId="10" xfId="1" applyFont="1" applyFill="1" applyBorder="1" applyAlignment="1">
      <alignment horizontal="left" vertical="top" wrapText="1"/>
    </xf>
    <xf numFmtId="164" fontId="11" fillId="6" borderId="10" xfId="1" applyFont="1" applyFill="1" applyBorder="1" applyAlignment="1">
      <alignment horizontal="left" vertical="top" wrapText="1"/>
    </xf>
    <xf numFmtId="164" fontId="3" fillId="6" borderId="11" xfId="1" applyFont="1" applyFill="1" applyBorder="1" applyAlignment="1">
      <alignment horizontal="left" vertical="top" wrapText="1"/>
    </xf>
    <xf numFmtId="164" fontId="11" fillId="6" borderId="11" xfId="1" applyFont="1" applyFill="1" applyBorder="1" applyAlignment="1">
      <alignment horizontal="left" vertical="top" wrapText="1"/>
    </xf>
    <xf numFmtId="164" fontId="3" fillId="6" borderId="9" xfId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center" wrapText="1"/>
    </xf>
    <xf numFmtId="164" fontId="3" fillId="0" borderId="1" xfId="1" applyFont="1" applyFill="1" applyBorder="1" applyAlignment="1" applyProtection="1">
      <alignment vertical="top" wrapText="1"/>
    </xf>
    <xf numFmtId="164" fontId="3" fillId="6" borderId="4" xfId="1" applyFont="1" applyFill="1" applyBorder="1" applyAlignment="1" applyProtection="1">
      <alignment vertical="center" wrapText="1"/>
    </xf>
    <xf numFmtId="164" fontId="11" fillId="6" borderId="11" xfId="1" applyFont="1" applyFill="1" applyBorder="1" applyAlignment="1" applyProtection="1">
      <alignment vertical="center" wrapText="1"/>
    </xf>
    <xf numFmtId="164" fontId="3" fillId="6" borderId="12" xfId="1" applyFont="1" applyFill="1" applyBorder="1" applyAlignment="1" applyProtection="1">
      <alignment vertical="center" wrapText="1"/>
    </xf>
    <xf numFmtId="164" fontId="10" fillId="0" borderId="14" xfId="1" applyFont="1" applyBorder="1" applyAlignment="1">
      <alignment horizontal="center" vertical="center"/>
    </xf>
    <xf numFmtId="164" fontId="10" fillId="0" borderId="1" xfId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/>
    </xf>
    <xf numFmtId="164" fontId="10" fillId="2" borderId="14" xfId="1" applyFont="1" applyFill="1" applyBorder="1" applyAlignment="1">
      <alignment horizontal="center" vertical="center"/>
    </xf>
    <xf numFmtId="164" fontId="10" fillId="5" borderId="0" xfId="1" applyFont="1" applyFill="1" applyBorder="1" applyAlignment="1">
      <alignment horizontal="center" vertical="center"/>
    </xf>
    <xf numFmtId="164" fontId="10" fillId="0" borderId="12" xfId="1" applyFont="1" applyBorder="1" applyAlignment="1">
      <alignment horizontal="center" vertical="center"/>
    </xf>
    <xf numFmtId="164" fontId="10" fillId="0" borderId="6" xfId="1" applyFont="1" applyBorder="1" applyAlignment="1">
      <alignment horizontal="center" vertical="center"/>
    </xf>
    <xf numFmtId="164" fontId="10" fillId="3" borderId="12" xfId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6" borderId="10" xfId="2" applyFont="1" applyFill="1" applyBorder="1" applyAlignment="1" applyProtection="1">
      <alignment horizontal="center" vertical="center" wrapText="1"/>
    </xf>
    <xf numFmtId="0" fontId="3" fillId="6" borderId="11" xfId="2" applyFont="1" applyFill="1" applyBorder="1" applyAlignment="1" applyProtection="1">
      <alignment horizontal="center" vertical="center" wrapText="1"/>
    </xf>
    <xf numFmtId="0" fontId="3" fillId="6" borderId="12" xfId="2" applyFont="1" applyFill="1" applyBorder="1" applyAlignment="1" applyProtection="1">
      <alignment horizontal="center" vertical="center" wrapText="1"/>
    </xf>
    <xf numFmtId="0" fontId="3" fillId="6" borderId="4" xfId="2" quotePrefix="1" applyFont="1" applyFill="1" applyBorder="1" applyAlignment="1" applyProtection="1">
      <alignment horizontal="center" vertical="center" wrapText="1"/>
    </xf>
    <xf numFmtId="0" fontId="3" fillId="6" borderId="11" xfId="2" quotePrefix="1" applyFont="1" applyFill="1" applyBorder="1" applyAlignment="1" applyProtection="1">
      <alignment horizontal="center" vertical="center" wrapText="1"/>
    </xf>
    <xf numFmtId="0" fontId="3" fillId="6" borderId="12" xfId="2" quotePrefix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10" xfId="0" quotePrefix="1" applyFont="1" applyFill="1" applyBorder="1" applyAlignment="1" applyProtection="1">
      <alignment horizontal="center" vertical="top" wrapText="1"/>
    </xf>
    <xf numFmtId="0" fontId="3" fillId="6" borderId="11" xfId="0" quotePrefix="1" applyFont="1" applyFill="1" applyBorder="1" applyAlignment="1" applyProtection="1">
      <alignment horizontal="center" vertical="top" wrapText="1"/>
    </xf>
    <xf numFmtId="0" fontId="3" fillId="6" borderId="10" xfId="0" applyFont="1" applyFill="1" applyBorder="1" applyAlignment="1" applyProtection="1">
      <alignment horizontal="center" vertical="center" wrapText="1"/>
    </xf>
    <xf numFmtId="0" fontId="3" fillId="6" borderId="11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1" fontId="3" fillId="6" borderId="10" xfId="0" applyNumberFormat="1" applyFont="1" applyFill="1" applyBorder="1" applyAlignment="1">
      <alignment horizontal="center" vertical="center"/>
    </xf>
    <xf numFmtId="1" fontId="3" fillId="6" borderId="11" xfId="0" applyNumberFormat="1" applyFont="1" applyFill="1" applyBorder="1" applyAlignment="1">
      <alignment horizontal="center" vertical="center"/>
    </xf>
    <xf numFmtId="1" fontId="3" fillId="6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</cellXfs>
  <cellStyles count="12">
    <cellStyle name="Comma" xfId="1" builtinId="3"/>
    <cellStyle name="Comma 2" xfId="9"/>
    <cellStyle name="Comma 6" xfId="3"/>
    <cellStyle name="Comma 7" xfId="7"/>
    <cellStyle name="Normal" xfId="0" builtinId="0"/>
    <cellStyle name="Normal 14_anakia II etapi.xls sm. defeqturi" xfId="6"/>
    <cellStyle name="Normal 3" xfId="2"/>
    <cellStyle name="Normal 3 10" xfId="4"/>
    <cellStyle name="Normal 3 2" xfId="8"/>
    <cellStyle name="Normal_2-1-1" xfId="11"/>
    <cellStyle name="Normal_stadion-1" xfId="10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264"/>
  <sheetViews>
    <sheetView tabSelected="1" workbookViewId="0">
      <selection sqref="A1:M1"/>
    </sheetView>
  </sheetViews>
  <sheetFormatPr defaultColWidth="8.85546875" defaultRowHeight="15" x14ac:dyDescent="0.25"/>
  <cols>
    <col min="1" max="1" width="3" style="216" customWidth="1"/>
    <col min="2" max="2" width="9.7109375" style="216" customWidth="1"/>
    <col min="3" max="3" width="35.85546875" style="216" customWidth="1"/>
    <col min="4" max="8" width="9.7109375" style="216" customWidth="1"/>
    <col min="9" max="9" width="8.7109375" style="216" customWidth="1"/>
    <col min="10" max="10" width="9.7109375" style="216" customWidth="1"/>
    <col min="11" max="11" width="8.7109375" style="216" customWidth="1"/>
    <col min="12" max="14" width="9.7109375" style="216" customWidth="1"/>
    <col min="15" max="15" width="8.85546875" style="216"/>
    <col min="16" max="16" width="9.5703125" style="216" bestFit="1" customWidth="1"/>
    <col min="17" max="16384" width="8.85546875" style="216"/>
  </cols>
  <sheetData>
    <row r="1" spans="1:13" ht="58.15" customHeight="1" x14ac:dyDescent="0.25">
      <c r="A1" s="353" t="s">
        <v>219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5"/>
    </row>
    <row r="2" spans="1:13" x14ac:dyDescent="0.25">
      <c r="A2" s="217"/>
      <c r="B2" s="218"/>
      <c r="C2" s="218"/>
      <c r="D2" s="218"/>
      <c r="E2" s="218"/>
      <c r="F2" s="218"/>
      <c r="G2" s="218"/>
      <c r="H2" s="218"/>
      <c r="I2" s="218"/>
      <c r="J2" s="358" t="s">
        <v>157</v>
      </c>
      <c r="K2" s="358"/>
      <c r="L2" s="144">
        <f>1*M264</f>
        <v>0</v>
      </c>
      <c r="M2" s="143" t="s">
        <v>15</v>
      </c>
    </row>
    <row r="3" spans="1:13" ht="28.5" customHeight="1" x14ac:dyDescent="0.25">
      <c r="A3" s="357" t="s">
        <v>0</v>
      </c>
      <c r="B3" s="356" t="s">
        <v>2</v>
      </c>
      <c r="C3" s="357" t="s">
        <v>10</v>
      </c>
      <c r="D3" s="357" t="s">
        <v>3</v>
      </c>
      <c r="E3" s="356" t="s">
        <v>4</v>
      </c>
      <c r="F3" s="356"/>
      <c r="G3" s="357" t="s">
        <v>5</v>
      </c>
      <c r="H3" s="357"/>
      <c r="I3" s="357" t="s">
        <v>8</v>
      </c>
      <c r="J3" s="357"/>
      <c r="K3" s="357" t="s">
        <v>9</v>
      </c>
      <c r="L3" s="357"/>
      <c r="M3" s="357" t="s">
        <v>20</v>
      </c>
    </row>
    <row r="4" spans="1:13" ht="29.25" customHeight="1" x14ac:dyDescent="0.25">
      <c r="A4" s="357"/>
      <c r="B4" s="356"/>
      <c r="C4" s="357"/>
      <c r="D4" s="357"/>
      <c r="E4" s="10" t="s">
        <v>6</v>
      </c>
      <c r="F4" s="5" t="s">
        <v>7</v>
      </c>
      <c r="G4" s="10" t="s">
        <v>6</v>
      </c>
      <c r="H4" s="5" t="s">
        <v>7</v>
      </c>
      <c r="I4" s="10" t="s">
        <v>6</v>
      </c>
      <c r="J4" s="5" t="s">
        <v>7</v>
      </c>
      <c r="K4" s="10" t="s">
        <v>6</v>
      </c>
      <c r="L4" s="5" t="s">
        <v>7</v>
      </c>
      <c r="M4" s="357"/>
    </row>
    <row r="5" spans="1:13" x14ac:dyDescent="0.25">
      <c r="A5" s="219">
        <v>1</v>
      </c>
      <c r="B5" s="219">
        <v>2</v>
      </c>
      <c r="C5" s="219">
        <v>3</v>
      </c>
      <c r="D5" s="219">
        <v>4</v>
      </c>
      <c r="E5" s="219">
        <v>5</v>
      </c>
      <c r="F5" s="219">
        <v>6</v>
      </c>
      <c r="G5" s="219">
        <v>7</v>
      </c>
      <c r="H5" s="219">
        <v>8</v>
      </c>
      <c r="I5" s="219">
        <v>9</v>
      </c>
      <c r="J5" s="219">
        <v>10</v>
      </c>
      <c r="K5" s="219">
        <v>11</v>
      </c>
      <c r="L5" s="219">
        <v>12</v>
      </c>
      <c r="M5" s="219">
        <v>13</v>
      </c>
    </row>
    <row r="6" spans="1:13" x14ac:dyDescent="0.25">
      <c r="A6" s="338" t="s">
        <v>1</v>
      </c>
      <c r="B6" s="339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40"/>
    </row>
    <row r="7" spans="1:13" ht="27" x14ac:dyDescent="0.25">
      <c r="A7" s="344">
        <v>1</v>
      </c>
      <c r="B7" s="198" t="s">
        <v>11</v>
      </c>
      <c r="C7" s="220" t="s">
        <v>19</v>
      </c>
      <c r="D7" s="112" t="s">
        <v>42</v>
      </c>
      <c r="E7" s="156"/>
      <c r="F7" s="221">
        <v>270</v>
      </c>
      <c r="G7" s="152"/>
      <c r="H7" s="212"/>
      <c r="I7" s="266"/>
      <c r="J7" s="212"/>
      <c r="K7" s="152"/>
      <c r="L7" s="212"/>
      <c r="M7" s="152"/>
    </row>
    <row r="8" spans="1:13" x14ac:dyDescent="0.25">
      <c r="A8" s="345"/>
      <c r="B8" s="198"/>
      <c r="C8" s="223" t="s">
        <v>12</v>
      </c>
      <c r="D8" s="224" t="s">
        <v>14</v>
      </c>
      <c r="E8" s="156">
        <v>0.159</v>
      </c>
      <c r="F8" s="222">
        <f>F7*E8</f>
        <v>42.93</v>
      </c>
      <c r="G8" s="152"/>
      <c r="H8" s="212"/>
      <c r="I8" s="266"/>
      <c r="J8" s="212">
        <f>I8*F8</f>
        <v>0</v>
      </c>
      <c r="K8" s="152"/>
      <c r="L8" s="212"/>
      <c r="M8" s="152">
        <f>L8+J8+H8</f>
        <v>0</v>
      </c>
    </row>
    <row r="9" spans="1:13" x14ac:dyDescent="0.25">
      <c r="A9" s="346"/>
      <c r="B9" s="202"/>
      <c r="C9" s="225" t="s">
        <v>13</v>
      </c>
      <c r="D9" s="226" t="s">
        <v>15</v>
      </c>
      <c r="E9" s="97">
        <v>1.7000000000000001E-2</v>
      </c>
      <c r="F9" s="227">
        <f>E9*F7</f>
        <v>4.5900000000000007</v>
      </c>
      <c r="G9" s="155"/>
      <c r="H9" s="276"/>
      <c r="I9" s="267"/>
      <c r="J9" s="276"/>
      <c r="K9" s="155"/>
      <c r="L9" s="276">
        <f>K9*F9</f>
        <v>0</v>
      </c>
      <c r="M9" s="155">
        <f>L9+J9+H9</f>
        <v>0</v>
      </c>
    </row>
    <row r="10" spans="1:13" ht="27" x14ac:dyDescent="0.25">
      <c r="A10" s="344">
        <v>2</v>
      </c>
      <c r="B10" s="198" t="s">
        <v>17</v>
      </c>
      <c r="C10" s="220" t="s">
        <v>16</v>
      </c>
      <c r="D10" s="199" t="s">
        <v>42</v>
      </c>
      <c r="E10" s="156"/>
      <c r="F10" s="221">
        <v>270</v>
      </c>
      <c r="G10" s="152"/>
      <c r="H10" s="212"/>
      <c r="I10" s="266"/>
      <c r="J10" s="212"/>
      <c r="K10" s="152"/>
      <c r="L10" s="212"/>
      <c r="M10" s="152"/>
    </row>
    <row r="11" spans="1:13" x14ac:dyDescent="0.25">
      <c r="A11" s="345"/>
      <c r="B11" s="198"/>
      <c r="C11" s="223" t="s">
        <v>12</v>
      </c>
      <c r="D11" s="224" t="s">
        <v>14</v>
      </c>
      <c r="E11" s="156">
        <v>0.51600000000000001</v>
      </c>
      <c r="F11" s="222">
        <f>E11*F10</f>
        <v>139.32</v>
      </c>
      <c r="G11" s="152"/>
      <c r="H11" s="212"/>
      <c r="I11" s="266"/>
      <c r="J11" s="212">
        <f>I11*F11</f>
        <v>0</v>
      </c>
      <c r="K11" s="152"/>
      <c r="L11" s="212"/>
      <c r="M11" s="152">
        <f>L11+J11+H11</f>
        <v>0</v>
      </c>
    </row>
    <row r="12" spans="1:13" x14ac:dyDescent="0.25">
      <c r="A12" s="346"/>
      <c r="B12" s="202"/>
      <c r="C12" s="225" t="s">
        <v>13</v>
      </c>
      <c r="D12" s="226" t="s">
        <v>15</v>
      </c>
      <c r="E12" s="97">
        <v>0.104</v>
      </c>
      <c r="F12" s="227">
        <f>E12*F10</f>
        <v>28.08</v>
      </c>
      <c r="G12" s="155"/>
      <c r="H12" s="276"/>
      <c r="I12" s="267"/>
      <c r="J12" s="276"/>
      <c r="K12" s="155"/>
      <c r="L12" s="276">
        <f>K12*F12</f>
        <v>0</v>
      </c>
      <c r="M12" s="155">
        <f>L12+J12+H12</f>
        <v>0</v>
      </c>
    </row>
    <row r="13" spans="1:13" ht="15.75" x14ac:dyDescent="0.25">
      <c r="A13" s="347">
        <v>3</v>
      </c>
      <c r="B13" s="350" t="s">
        <v>189</v>
      </c>
      <c r="C13" s="138" t="s">
        <v>190</v>
      </c>
      <c r="D13" s="112" t="s">
        <v>42</v>
      </c>
      <c r="E13" s="203"/>
      <c r="F13" s="187">
        <v>1</v>
      </c>
      <c r="G13" s="145"/>
      <c r="H13" s="145"/>
      <c r="I13" s="268"/>
      <c r="J13" s="145"/>
      <c r="K13" s="145"/>
      <c r="L13" s="145"/>
      <c r="M13" s="145"/>
    </row>
    <row r="14" spans="1:13" x14ac:dyDescent="0.25">
      <c r="A14" s="348"/>
      <c r="B14" s="351"/>
      <c r="C14" s="134" t="s">
        <v>191</v>
      </c>
      <c r="D14" s="135" t="s">
        <v>14</v>
      </c>
      <c r="E14" s="204">
        <v>1.7</v>
      </c>
      <c r="F14" s="146">
        <f>F13*E14</f>
        <v>1.7</v>
      </c>
      <c r="G14" s="146"/>
      <c r="H14" s="146"/>
      <c r="I14" s="269"/>
      <c r="J14" s="146">
        <f>F14*I14</f>
        <v>0</v>
      </c>
      <c r="K14" s="146"/>
      <c r="L14" s="146"/>
      <c r="M14" s="146">
        <f>H14+J14+L14</f>
        <v>0</v>
      </c>
    </row>
    <row r="15" spans="1:13" x14ac:dyDescent="0.25">
      <c r="A15" s="349"/>
      <c r="B15" s="352"/>
      <c r="C15" s="136" t="s">
        <v>32</v>
      </c>
      <c r="D15" s="131" t="s">
        <v>15</v>
      </c>
      <c r="E15" s="205">
        <v>9.8400000000000001E-2</v>
      </c>
      <c r="F15" s="154">
        <f>F13*E15</f>
        <v>9.8400000000000001E-2</v>
      </c>
      <c r="G15" s="154"/>
      <c r="H15" s="154"/>
      <c r="I15" s="270"/>
      <c r="J15" s="154"/>
      <c r="K15" s="154"/>
      <c r="L15" s="154">
        <f>F15*K15</f>
        <v>0</v>
      </c>
      <c r="M15" s="154">
        <f>H15+J15+L15</f>
        <v>0</v>
      </c>
    </row>
    <row r="16" spans="1:13" ht="27" x14ac:dyDescent="0.25">
      <c r="A16" s="344">
        <v>4</v>
      </c>
      <c r="B16" s="198" t="s">
        <v>21</v>
      </c>
      <c r="C16" s="220" t="s">
        <v>18</v>
      </c>
      <c r="D16" s="199" t="s">
        <v>42</v>
      </c>
      <c r="E16" s="156"/>
      <c r="F16" s="221">
        <v>300</v>
      </c>
      <c r="G16" s="152"/>
      <c r="H16" s="212"/>
      <c r="I16" s="266"/>
      <c r="J16" s="212"/>
      <c r="K16" s="152"/>
      <c r="L16" s="212"/>
      <c r="M16" s="152"/>
    </row>
    <row r="17" spans="1:13" x14ac:dyDescent="0.25">
      <c r="A17" s="345"/>
      <c r="B17" s="198"/>
      <c r="C17" s="223" t="s">
        <v>12</v>
      </c>
      <c r="D17" s="224" t="s">
        <v>14</v>
      </c>
      <c r="E17" s="156">
        <v>0.186</v>
      </c>
      <c r="F17" s="222">
        <f>E17*F16</f>
        <v>55.8</v>
      </c>
      <c r="G17" s="152"/>
      <c r="H17" s="212"/>
      <c r="I17" s="266"/>
      <c r="J17" s="212">
        <f>I17*F17</f>
        <v>0</v>
      </c>
      <c r="K17" s="152"/>
      <c r="L17" s="212"/>
      <c r="M17" s="152">
        <f>L17+J17+H17</f>
        <v>0</v>
      </c>
    </row>
    <row r="18" spans="1:13" x14ac:dyDescent="0.25">
      <c r="A18" s="345"/>
      <c r="B18" s="198"/>
      <c r="C18" s="223" t="s">
        <v>13</v>
      </c>
      <c r="D18" s="224" t="s">
        <v>15</v>
      </c>
      <c r="E18" s="156">
        <v>1.6000000000000001E-3</v>
      </c>
      <c r="F18" s="222">
        <f>E18*F16</f>
        <v>0.48000000000000004</v>
      </c>
      <c r="G18" s="152"/>
      <c r="H18" s="212"/>
      <c r="I18" s="266"/>
      <c r="J18" s="212"/>
      <c r="K18" s="152"/>
      <c r="L18" s="212">
        <f>K18*F18</f>
        <v>0</v>
      </c>
      <c r="M18" s="152">
        <f>L18+J18+H18</f>
        <v>0</v>
      </c>
    </row>
    <row r="19" spans="1:13" ht="27" x14ac:dyDescent="0.25">
      <c r="A19" s="341">
        <v>5</v>
      </c>
      <c r="B19" s="228" t="s">
        <v>111</v>
      </c>
      <c r="C19" s="101" t="s">
        <v>183</v>
      </c>
      <c r="D19" s="197" t="s">
        <v>51</v>
      </c>
      <c r="E19" s="197"/>
      <c r="F19" s="229">
        <v>1.05</v>
      </c>
      <c r="G19" s="150"/>
      <c r="H19" s="277"/>
      <c r="I19" s="150"/>
      <c r="J19" s="277"/>
      <c r="K19" s="150"/>
      <c r="L19" s="277"/>
      <c r="M19" s="150"/>
    </row>
    <row r="20" spans="1:13" x14ac:dyDescent="0.25">
      <c r="A20" s="342"/>
      <c r="B20" s="198"/>
      <c r="C20" s="44" t="s">
        <v>12</v>
      </c>
      <c r="D20" s="45" t="s">
        <v>14</v>
      </c>
      <c r="E20" s="156">
        <v>1.6</v>
      </c>
      <c r="F20" s="224">
        <f t="shared" ref="F20" si="0">E20*F19</f>
        <v>1.6800000000000002</v>
      </c>
      <c r="G20" s="152"/>
      <c r="H20" s="212"/>
      <c r="I20" s="152"/>
      <c r="J20" s="212">
        <f t="shared" ref="J20" si="1">I20*F20</f>
        <v>0</v>
      </c>
      <c r="K20" s="152"/>
      <c r="L20" s="212"/>
      <c r="M20" s="152">
        <f t="shared" ref="M20:M21" si="2">L20+J20+H20</f>
        <v>0</v>
      </c>
    </row>
    <row r="21" spans="1:13" x14ac:dyDescent="0.25">
      <c r="A21" s="343"/>
      <c r="B21" s="202"/>
      <c r="C21" s="225" t="s">
        <v>112</v>
      </c>
      <c r="D21" s="226" t="s">
        <v>15</v>
      </c>
      <c r="E21" s="202">
        <v>0.77500000000000002</v>
      </c>
      <c r="F21" s="230">
        <f t="shared" ref="F21" si="3">E21*F19</f>
        <v>0.81375000000000008</v>
      </c>
      <c r="G21" s="155"/>
      <c r="H21" s="276"/>
      <c r="I21" s="155"/>
      <c r="J21" s="276"/>
      <c r="K21" s="155"/>
      <c r="L21" s="276">
        <f t="shared" ref="L21" si="4">K21*F21</f>
        <v>0</v>
      </c>
      <c r="M21" s="155">
        <f t="shared" si="2"/>
        <v>0</v>
      </c>
    </row>
    <row r="22" spans="1:13" ht="27" x14ac:dyDescent="0.25">
      <c r="A22" s="341">
        <v>6</v>
      </c>
      <c r="B22" s="197" t="s">
        <v>114</v>
      </c>
      <c r="C22" s="101" t="s">
        <v>113</v>
      </c>
      <c r="D22" s="197" t="s">
        <v>51</v>
      </c>
      <c r="E22" s="197"/>
      <c r="F22" s="229">
        <v>5.25</v>
      </c>
      <c r="G22" s="150"/>
      <c r="H22" s="277"/>
      <c r="I22" s="150"/>
      <c r="J22" s="277"/>
      <c r="K22" s="150"/>
      <c r="L22" s="277"/>
      <c r="M22" s="150"/>
    </row>
    <row r="23" spans="1:13" x14ac:dyDescent="0.25">
      <c r="A23" s="343"/>
      <c r="B23" s="202"/>
      <c r="C23" s="46" t="s">
        <v>12</v>
      </c>
      <c r="D23" s="47" t="s">
        <v>14</v>
      </c>
      <c r="E23" s="202">
        <v>4.24</v>
      </c>
      <c r="F23" s="230">
        <f t="shared" ref="F23" si="5">E23*F22</f>
        <v>22.26</v>
      </c>
      <c r="G23" s="155"/>
      <c r="H23" s="276"/>
      <c r="I23" s="155"/>
      <c r="J23" s="276">
        <f t="shared" ref="J23" si="6">I23*F23</f>
        <v>0</v>
      </c>
      <c r="K23" s="155"/>
      <c r="L23" s="276"/>
      <c r="M23" s="155">
        <f t="shared" ref="M23" si="7">L23+J23+H23</f>
        <v>0</v>
      </c>
    </row>
    <row r="24" spans="1:13" ht="27" x14ac:dyDescent="0.25">
      <c r="A24" s="345">
        <v>7</v>
      </c>
      <c r="B24" s="198" t="s">
        <v>23</v>
      </c>
      <c r="C24" s="220" t="s">
        <v>22</v>
      </c>
      <c r="D24" s="224" t="s">
        <v>24</v>
      </c>
      <c r="E24" s="156"/>
      <c r="F24" s="221">
        <v>60</v>
      </c>
      <c r="G24" s="152"/>
      <c r="H24" s="212"/>
      <c r="I24" s="152"/>
      <c r="J24" s="212"/>
      <c r="K24" s="152"/>
      <c r="L24" s="212"/>
      <c r="M24" s="152"/>
    </row>
    <row r="25" spans="1:13" x14ac:dyDescent="0.25">
      <c r="A25" s="346"/>
      <c r="B25" s="202"/>
      <c r="C25" s="225" t="s">
        <v>12</v>
      </c>
      <c r="D25" s="226" t="s">
        <v>14</v>
      </c>
      <c r="E25" s="97">
        <v>1.85</v>
      </c>
      <c r="F25" s="227">
        <f>E25*F24</f>
        <v>111</v>
      </c>
      <c r="G25" s="155"/>
      <c r="H25" s="276"/>
      <c r="I25" s="155"/>
      <c r="J25" s="276">
        <f>I25*F25</f>
        <v>0</v>
      </c>
      <c r="K25" s="155"/>
      <c r="L25" s="276"/>
      <c r="M25" s="155">
        <f>L25+J25+H25</f>
        <v>0</v>
      </c>
    </row>
    <row r="26" spans="1:13" ht="27" x14ac:dyDescent="0.25">
      <c r="A26" s="344">
        <v>8</v>
      </c>
      <c r="B26" s="198" t="s">
        <v>26</v>
      </c>
      <c r="C26" s="220" t="s">
        <v>25</v>
      </c>
      <c r="D26" s="224"/>
      <c r="E26" s="156"/>
      <c r="F26" s="221">
        <v>60</v>
      </c>
      <c r="G26" s="152"/>
      <c r="H26" s="212"/>
      <c r="I26" s="152"/>
      <c r="J26" s="212"/>
      <c r="K26" s="152"/>
      <c r="L26" s="212"/>
      <c r="M26" s="152"/>
    </row>
    <row r="27" spans="1:13" x14ac:dyDescent="0.25">
      <c r="A27" s="346"/>
      <c r="B27" s="202"/>
      <c r="C27" s="225" t="s">
        <v>12</v>
      </c>
      <c r="D27" s="226" t="s">
        <v>14</v>
      </c>
      <c r="E27" s="97">
        <v>0.67</v>
      </c>
      <c r="F27" s="227">
        <f>E27*F26</f>
        <v>40.200000000000003</v>
      </c>
      <c r="G27" s="155"/>
      <c r="H27" s="276"/>
      <c r="I27" s="155"/>
      <c r="J27" s="276">
        <f>I27*F27</f>
        <v>0</v>
      </c>
      <c r="K27" s="155"/>
      <c r="L27" s="276"/>
      <c r="M27" s="155">
        <f>L27+J27+H27</f>
        <v>0</v>
      </c>
    </row>
    <row r="28" spans="1:13" x14ac:dyDescent="0.25">
      <c r="A28" s="5">
        <v>9</v>
      </c>
      <c r="B28" s="231" t="s">
        <v>27</v>
      </c>
      <c r="C28" s="271" t="s">
        <v>28</v>
      </c>
      <c r="D28" s="232" t="s">
        <v>24</v>
      </c>
      <c r="E28" s="233"/>
      <c r="F28" s="234">
        <v>60</v>
      </c>
      <c r="G28" s="278"/>
      <c r="H28" s="279"/>
      <c r="I28" s="278"/>
      <c r="J28" s="279"/>
      <c r="K28" s="278"/>
      <c r="L28" s="279">
        <f>K28*F28</f>
        <v>0</v>
      </c>
      <c r="M28" s="278">
        <f>L28+J28+H28</f>
        <v>0</v>
      </c>
    </row>
    <row r="29" spans="1:13" x14ac:dyDescent="0.25">
      <c r="A29" s="6"/>
      <c r="B29" s="6"/>
      <c r="C29" s="235" t="s">
        <v>20</v>
      </c>
      <c r="D29" s="236"/>
      <c r="E29" s="13"/>
      <c r="F29" s="237"/>
      <c r="G29" s="280"/>
      <c r="H29" s="281"/>
      <c r="I29" s="280"/>
      <c r="J29" s="282">
        <f>SUM(J7:J28)</f>
        <v>0</v>
      </c>
      <c r="K29" s="280"/>
      <c r="L29" s="282">
        <f>SUM(L7:L28)</f>
        <v>0</v>
      </c>
      <c r="M29" s="283">
        <f>SUM(M7:M28)</f>
        <v>0</v>
      </c>
    </row>
    <row r="30" spans="1:13" x14ac:dyDescent="0.25">
      <c r="A30" s="338" t="s">
        <v>29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39"/>
      <c r="L30" s="339"/>
      <c r="M30" s="340"/>
    </row>
    <row r="31" spans="1:13" ht="40.5" x14ac:dyDescent="0.25">
      <c r="A31" s="341">
        <v>1</v>
      </c>
      <c r="B31" s="198" t="s">
        <v>31</v>
      </c>
      <c r="C31" s="220" t="s">
        <v>30</v>
      </c>
      <c r="D31" s="199" t="s">
        <v>42</v>
      </c>
      <c r="E31" s="156"/>
      <c r="F31" s="221">
        <v>105</v>
      </c>
      <c r="G31" s="152"/>
      <c r="H31" s="212"/>
      <c r="I31" s="152"/>
      <c r="J31" s="212"/>
      <c r="K31" s="152"/>
      <c r="L31" s="212"/>
      <c r="M31" s="152"/>
    </row>
    <row r="32" spans="1:13" x14ac:dyDescent="0.25">
      <c r="A32" s="342"/>
      <c r="B32" s="198"/>
      <c r="C32" s="223" t="s">
        <v>12</v>
      </c>
      <c r="D32" s="224" t="s">
        <v>14</v>
      </c>
      <c r="E32" s="156">
        <v>0.68</v>
      </c>
      <c r="F32" s="222">
        <f>E32*F31</f>
        <v>71.400000000000006</v>
      </c>
      <c r="G32" s="152"/>
      <c r="H32" s="212"/>
      <c r="I32" s="152"/>
      <c r="J32" s="212">
        <f>I32*F32</f>
        <v>0</v>
      </c>
      <c r="K32" s="152"/>
      <c r="L32" s="212"/>
      <c r="M32" s="152">
        <f>L32+J32+H32</f>
        <v>0</v>
      </c>
    </row>
    <row r="33" spans="1:13" x14ac:dyDescent="0.25">
      <c r="A33" s="342"/>
      <c r="B33" s="102"/>
      <c r="C33" s="116" t="s">
        <v>32</v>
      </c>
      <c r="D33" s="117" t="s">
        <v>15</v>
      </c>
      <c r="E33" s="118">
        <v>2.9999999999999997E-4</v>
      </c>
      <c r="F33" s="118">
        <f>F31*E33</f>
        <v>3.15E-2</v>
      </c>
      <c r="G33" s="152"/>
      <c r="H33" s="212"/>
      <c r="I33" s="152"/>
      <c r="J33" s="212"/>
      <c r="K33" s="152"/>
      <c r="L33" s="212">
        <f>K33*F33</f>
        <v>0</v>
      </c>
      <c r="M33" s="152">
        <f>L33+J33+H33</f>
        <v>0</v>
      </c>
    </row>
    <row r="34" spans="1:13" x14ac:dyDescent="0.25">
      <c r="A34" s="342"/>
      <c r="B34" s="102"/>
      <c r="C34" s="106" t="s">
        <v>33</v>
      </c>
      <c r="D34" s="107" t="s">
        <v>34</v>
      </c>
      <c r="E34" s="105">
        <v>0.246</v>
      </c>
      <c r="F34" s="105">
        <f>F31*E34</f>
        <v>25.83</v>
      </c>
      <c r="G34" s="284"/>
      <c r="H34" s="212">
        <f>G34*F34</f>
        <v>0</v>
      </c>
      <c r="I34" s="152"/>
      <c r="J34" s="212"/>
      <c r="K34" s="152"/>
      <c r="L34" s="212"/>
      <c r="M34" s="152">
        <f>L34+J34+H34</f>
        <v>0</v>
      </c>
    </row>
    <row r="35" spans="1:13" x14ac:dyDescent="0.25">
      <c r="A35" s="342"/>
      <c r="B35" s="102"/>
      <c r="C35" s="103" t="s">
        <v>35</v>
      </c>
      <c r="D35" s="104" t="s">
        <v>34</v>
      </c>
      <c r="E35" s="105">
        <v>2.7E-2</v>
      </c>
      <c r="F35" s="105">
        <f>F31*E35</f>
        <v>2.835</v>
      </c>
      <c r="G35" s="284"/>
      <c r="H35" s="212">
        <f>G35*F35</f>
        <v>0</v>
      </c>
      <c r="I35" s="152"/>
      <c r="J35" s="212"/>
      <c r="K35" s="152"/>
      <c r="L35" s="212"/>
      <c r="M35" s="152">
        <f>L35+J35+H35</f>
        <v>0</v>
      </c>
    </row>
    <row r="36" spans="1:13" x14ac:dyDescent="0.25">
      <c r="A36" s="343"/>
      <c r="B36" s="108"/>
      <c r="C36" s="109" t="s">
        <v>36</v>
      </c>
      <c r="D36" s="110" t="s">
        <v>15</v>
      </c>
      <c r="E36" s="111">
        <v>1.9E-3</v>
      </c>
      <c r="F36" s="111">
        <f>F31*E36</f>
        <v>0.19950000000000001</v>
      </c>
      <c r="G36" s="285"/>
      <c r="H36" s="276">
        <f>G36*F36</f>
        <v>0</v>
      </c>
      <c r="I36" s="155"/>
      <c r="J36" s="276"/>
      <c r="K36" s="155"/>
      <c r="L36" s="276"/>
      <c r="M36" s="155">
        <f>L36+J36+H36</f>
        <v>0</v>
      </c>
    </row>
    <row r="37" spans="1:13" ht="27" x14ac:dyDescent="0.25">
      <c r="A37" s="341">
        <v>2</v>
      </c>
      <c r="B37" s="198" t="s">
        <v>38</v>
      </c>
      <c r="C37" s="220" t="s">
        <v>37</v>
      </c>
      <c r="D37" s="112" t="s">
        <v>42</v>
      </c>
      <c r="E37" s="156"/>
      <c r="F37" s="221">
        <v>270</v>
      </c>
      <c r="G37" s="152"/>
      <c r="H37" s="212"/>
      <c r="I37" s="152"/>
      <c r="J37" s="212"/>
      <c r="K37" s="152"/>
      <c r="L37" s="212"/>
      <c r="M37" s="152"/>
    </row>
    <row r="38" spans="1:13" x14ac:dyDescent="0.25">
      <c r="A38" s="342"/>
      <c r="B38" s="198" t="s">
        <v>27</v>
      </c>
      <c r="C38" s="223" t="s">
        <v>12</v>
      </c>
      <c r="D38" s="224" t="s">
        <v>14</v>
      </c>
      <c r="E38" s="156">
        <v>1</v>
      </c>
      <c r="F38" s="222">
        <f>E38*F37</f>
        <v>270</v>
      </c>
      <c r="G38" s="152"/>
      <c r="H38" s="212"/>
      <c r="I38" s="152"/>
      <c r="J38" s="212">
        <f>I38*F38</f>
        <v>0</v>
      </c>
      <c r="K38" s="152"/>
      <c r="L38" s="212"/>
      <c r="M38" s="152">
        <f>L38+J38+H38</f>
        <v>0</v>
      </c>
    </row>
    <row r="39" spans="1:13" x14ac:dyDescent="0.25">
      <c r="A39" s="342"/>
      <c r="B39" s="198"/>
      <c r="C39" s="103" t="s">
        <v>32</v>
      </c>
      <c r="D39" s="104" t="s">
        <v>15</v>
      </c>
      <c r="E39" s="273">
        <v>4.2999999999999997E-2</v>
      </c>
      <c r="F39" s="222">
        <f>E39*F37</f>
        <v>11.61</v>
      </c>
      <c r="G39" s="152"/>
      <c r="H39" s="212"/>
      <c r="I39" s="152"/>
      <c r="J39" s="212"/>
      <c r="K39" s="152"/>
      <c r="L39" s="212">
        <f>K39*F39</f>
        <v>0</v>
      </c>
      <c r="M39" s="152">
        <f>L39+J39+H39</f>
        <v>0</v>
      </c>
    </row>
    <row r="40" spans="1:13" x14ac:dyDescent="0.25">
      <c r="A40" s="342"/>
      <c r="B40" s="198"/>
      <c r="C40" s="238" t="s">
        <v>39</v>
      </c>
      <c r="D40" s="198" t="s">
        <v>51</v>
      </c>
      <c r="E40" s="94"/>
      <c r="F40" s="222">
        <v>3.3</v>
      </c>
      <c r="G40" s="152"/>
      <c r="H40" s="212">
        <f>G40*F40</f>
        <v>0</v>
      </c>
      <c r="I40" s="152"/>
      <c r="J40" s="212"/>
      <c r="K40" s="152"/>
      <c r="L40" s="212"/>
      <c r="M40" s="152">
        <f>L40+J40+H40</f>
        <v>0</v>
      </c>
    </row>
    <row r="41" spans="1:13" x14ac:dyDescent="0.25">
      <c r="A41" s="342"/>
      <c r="B41" s="198"/>
      <c r="C41" s="223" t="s">
        <v>40</v>
      </c>
      <c r="D41" s="224" t="s">
        <v>34</v>
      </c>
      <c r="E41" s="156">
        <v>0.112</v>
      </c>
      <c r="F41" s="222">
        <f>E41*F37</f>
        <v>30.240000000000002</v>
      </c>
      <c r="G41" s="152"/>
      <c r="H41" s="212">
        <f>G41*F41</f>
        <v>0</v>
      </c>
      <c r="I41" s="152"/>
      <c r="J41" s="212"/>
      <c r="K41" s="152"/>
      <c r="L41" s="212"/>
      <c r="M41" s="152">
        <f>L41+J41+H41</f>
        <v>0</v>
      </c>
    </row>
    <row r="42" spans="1:13" x14ac:dyDescent="0.25">
      <c r="A42" s="343"/>
      <c r="B42" s="202"/>
      <c r="C42" s="109" t="s">
        <v>36</v>
      </c>
      <c r="D42" s="110" t="s">
        <v>15</v>
      </c>
      <c r="E42" s="97">
        <v>0.05</v>
      </c>
      <c r="F42" s="227">
        <f>E42*F37</f>
        <v>13.5</v>
      </c>
      <c r="G42" s="155"/>
      <c r="H42" s="276">
        <f>G42*F42</f>
        <v>0</v>
      </c>
      <c r="I42" s="155"/>
      <c r="J42" s="276"/>
      <c r="K42" s="155"/>
      <c r="L42" s="276"/>
      <c r="M42" s="155">
        <f>L42+J42+H42</f>
        <v>0</v>
      </c>
    </row>
    <row r="43" spans="1:13" ht="40.5" x14ac:dyDescent="0.25">
      <c r="A43" s="341">
        <v>3</v>
      </c>
      <c r="B43" s="113" t="s">
        <v>41</v>
      </c>
      <c r="C43" s="142" t="s">
        <v>49</v>
      </c>
      <c r="D43" s="199" t="s">
        <v>42</v>
      </c>
      <c r="E43" s="114"/>
      <c r="F43" s="139">
        <v>270</v>
      </c>
      <c r="G43" s="152"/>
      <c r="H43" s="212"/>
      <c r="I43" s="152"/>
      <c r="J43" s="212"/>
      <c r="K43" s="152"/>
      <c r="L43" s="212"/>
      <c r="M43" s="152"/>
    </row>
    <row r="44" spans="1:13" x14ac:dyDescent="0.25">
      <c r="A44" s="342"/>
      <c r="B44" s="115" t="s">
        <v>27</v>
      </c>
      <c r="C44" s="116" t="s">
        <v>43</v>
      </c>
      <c r="D44" s="117" t="s">
        <v>14</v>
      </c>
      <c r="E44" s="118">
        <v>1</v>
      </c>
      <c r="F44" s="118">
        <f>F43*E44</f>
        <v>270</v>
      </c>
      <c r="G44" s="152"/>
      <c r="H44" s="212"/>
      <c r="I44" s="152"/>
      <c r="J44" s="212">
        <f>I44*F44</f>
        <v>0</v>
      </c>
      <c r="K44" s="152"/>
      <c r="L44" s="212"/>
      <c r="M44" s="152">
        <f t="shared" ref="M44:M49" si="8">L44+J44+H44</f>
        <v>0</v>
      </c>
    </row>
    <row r="45" spans="1:13" x14ac:dyDescent="0.25">
      <c r="A45" s="342"/>
      <c r="B45" s="115"/>
      <c r="C45" s="116" t="s">
        <v>44</v>
      </c>
      <c r="D45" s="117" t="s">
        <v>45</v>
      </c>
      <c r="E45" s="118">
        <v>2.8999999999999998E-3</v>
      </c>
      <c r="F45" s="118">
        <f>E45*F43</f>
        <v>0.78299999999999992</v>
      </c>
      <c r="G45" s="152"/>
      <c r="H45" s="212"/>
      <c r="I45" s="152"/>
      <c r="J45" s="212"/>
      <c r="K45" s="152"/>
      <c r="L45" s="212">
        <f>K45*F45</f>
        <v>0</v>
      </c>
      <c r="M45" s="152">
        <f t="shared" si="8"/>
        <v>0</v>
      </c>
    </row>
    <row r="46" spans="1:13" x14ac:dyDescent="0.25">
      <c r="A46" s="342"/>
      <c r="B46" s="115"/>
      <c r="C46" s="116" t="s">
        <v>46</v>
      </c>
      <c r="D46" s="117" t="s">
        <v>45</v>
      </c>
      <c r="E46" s="118">
        <v>4.0000000000000001E-3</v>
      </c>
      <c r="F46" s="118">
        <f>E46*F43</f>
        <v>1.08</v>
      </c>
      <c r="G46" s="152"/>
      <c r="H46" s="212"/>
      <c r="I46" s="152"/>
      <c r="J46" s="212"/>
      <c r="K46" s="152"/>
      <c r="L46" s="212">
        <f>K46*F46</f>
        <v>0</v>
      </c>
      <c r="M46" s="152">
        <f t="shared" si="8"/>
        <v>0</v>
      </c>
    </row>
    <row r="47" spans="1:13" x14ac:dyDescent="0.25">
      <c r="A47" s="342"/>
      <c r="B47" s="115"/>
      <c r="C47" s="116" t="s">
        <v>184</v>
      </c>
      <c r="D47" s="117" t="s">
        <v>45</v>
      </c>
      <c r="E47" s="118">
        <v>2.41E-2</v>
      </c>
      <c r="F47" s="118">
        <f>E47*F43</f>
        <v>6.5069999999999997</v>
      </c>
      <c r="G47" s="152"/>
      <c r="H47" s="212"/>
      <c r="I47" s="152"/>
      <c r="J47" s="212"/>
      <c r="K47" s="152"/>
      <c r="L47" s="212">
        <f>K47*F47</f>
        <v>0</v>
      </c>
      <c r="M47" s="152">
        <f t="shared" si="8"/>
        <v>0</v>
      </c>
    </row>
    <row r="48" spans="1:13" x14ac:dyDescent="0.25">
      <c r="A48" s="342"/>
      <c r="B48" s="115"/>
      <c r="C48" s="116" t="s">
        <v>48</v>
      </c>
      <c r="D48" s="117" t="s">
        <v>47</v>
      </c>
      <c r="E48" s="118">
        <v>6.45</v>
      </c>
      <c r="F48" s="118">
        <f>E48*F43</f>
        <v>1741.5</v>
      </c>
      <c r="G48" s="152"/>
      <c r="H48" s="212">
        <f>G48*F48</f>
        <v>0</v>
      </c>
      <c r="I48" s="152"/>
      <c r="J48" s="212"/>
      <c r="K48" s="152"/>
      <c r="L48" s="212"/>
      <c r="M48" s="152">
        <f t="shared" si="8"/>
        <v>0</v>
      </c>
    </row>
    <row r="49" spans="1:13" ht="15" customHeight="1" x14ac:dyDescent="0.25">
      <c r="A49" s="343"/>
      <c r="B49" s="119"/>
      <c r="C49" s="120" t="s">
        <v>50</v>
      </c>
      <c r="D49" s="201" t="s">
        <v>42</v>
      </c>
      <c r="E49" s="121">
        <v>1.17</v>
      </c>
      <c r="F49" s="121">
        <f>F43*E49</f>
        <v>315.89999999999998</v>
      </c>
      <c r="G49" s="155"/>
      <c r="H49" s="276">
        <f>G49*F49</f>
        <v>0</v>
      </c>
      <c r="I49" s="155"/>
      <c r="J49" s="276"/>
      <c r="K49" s="155"/>
      <c r="L49" s="276"/>
      <c r="M49" s="155">
        <f t="shared" si="8"/>
        <v>0</v>
      </c>
    </row>
    <row r="50" spans="1:13" ht="27" x14ac:dyDescent="0.25">
      <c r="A50" s="341">
        <v>4</v>
      </c>
      <c r="B50" s="239" t="s">
        <v>53</v>
      </c>
      <c r="C50" s="220" t="s">
        <v>52</v>
      </c>
      <c r="D50" s="112" t="s">
        <v>42</v>
      </c>
      <c r="E50" s="156"/>
      <c r="F50" s="221">
        <v>410</v>
      </c>
      <c r="G50" s="152"/>
      <c r="H50" s="212"/>
      <c r="I50" s="152"/>
      <c r="J50" s="212"/>
      <c r="K50" s="152"/>
      <c r="L50" s="212"/>
      <c r="M50" s="152"/>
    </row>
    <row r="51" spans="1:13" x14ac:dyDescent="0.25">
      <c r="A51" s="342"/>
      <c r="B51" s="198" t="s">
        <v>27</v>
      </c>
      <c r="C51" s="223" t="s">
        <v>12</v>
      </c>
      <c r="D51" s="224" t="s">
        <v>14</v>
      </c>
      <c r="E51" s="156">
        <v>1</v>
      </c>
      <c r="F51" s="222">
        <f>E51*F50</f>
        <v>410</v>
      </c>
      <c r="G51" s="152"/>
      <c r="H51" s="212"/>
      <c r="I51" s="152"/>
      <c r="J51" s="212">
        <f>I51*F51</f>
        <v>0</v>
      </c>
      <c r="K51" s="152"/>
      <c r="L51" s="212"/>
      <c r="M51" s="152">
        <f>L51+J51+H51</f>
        <v>0</v>
      </c>
    </row>
    <row r="52" spans="1:13" x14ac:dyDescent="0.25">
      <c r="A52" s="342"/>
      <c r="B52" s="198"/>
      <c r="C52" s="103" t="s">
        <v>32</v>
      </c>
      <c r="D52" s="104" t="s">
        <v>15</v>
      </c>
      <c r="E52" s="274">
        <v>9.9000000000000008E-3</v>
      </c>
      <c r="F52" s="222">
        <f>E52*F50</f>
        <v>4.0590000000000002</v>
      </c>
      <c r="G52" s="152"/>
      <c r="H52" s="212"/>
      <c r="I52" s="152"/>
      <c r="J52" s="212"/>
      <c r="K52" s="152"/>
      <c r="L52" s="212">
        <f>K52*F52</f>
        <v>0</v>
      </c>
      <c r="M52" s="152">
        <f>L52+J52+H52</f>
        <v>0</v>
      </c>
    </row>
    <row r="53" spans="1:13" x14ac:dyDescent="0.25">
      <c r="A53" s="342"/>
      <c r="B53" s="198"/>
      <c r="C53" s="238" t="s">
        <v>54</v>
      </c>
      <c r="D53" s="198" t="s">
        <v>51</v>
      </c>
      <c r="E53" s="272">
        <v>8.2000000000000007E-3</v>
      </c>
      <c r="F53" s="222">
        <f>E53*F50</f>
        <v>3.3620000000000001</v>
      </c>
      <c r="G53" s="152"/>
      <c r="H53" s="212">
        <f>G53*F53</f>
        <v>0</v>
      </c>
      <c r="I53" s="152"/>
      <c r="J53" s="212"/>
      <c r="K53" s="152"/>
      <c r="L53" s="212"/>
      <c r="M53" s="152">
        <f>L53+J53+H53</f>
        <v>0</v>
      </c>
    </row>
    <row r="54" spans="1:13" x14ac:dyDescent="0.25">
      <c r="A54" s="342"/>
      <c r="B54" s="198"/>
      <c r="C54" s="223" t="s">
        <v>56</v>
      </c>
      <c r="D54" s="224" t="s">
        <v>55</v>
      </c>
      <c r="E54" s="156"/>
      <c r="F54" s="222">
        <v>400</v>
      </c>
      <c r="G54" s="152"/>
      <c r="H54" s="212">
        <f>G54*F54</f>
        <v>0</v>
      </c>
      <c r="I54" s="152"/>
      <c r="J54" s="212"/>
      <c r="K54" s="152"/>
      <c r="L54" s="212"/>
      <c r="M54" s="152">
        <f>L54+J54+H54</f>
        <v>0</v>
      </c>
    </row>
    <row r="55" spans="1:13" x14ac:dyDescent="0.25">
      <c r="A55" s="343"/>
      <c r="B55" s="202"/>
      <c r="C55" s="109" t="s">
        <v>36</v>
      </c>
      <c r="D55" s="110" t="s">
        <v>15</v>
      </c>
      <c r="E55" s="97">
        <v>6.1000000000000004E-3</v>
      </c>
      <c r="F55" s="227">
        <f>E55*F50</f>
        <v>2.5010000000000003</v>
      </c>
      <c r="G55" s="155"/>
      <c r="H55" s="276">
        <f>G55*F55</f>
        <v>0</v>
      </c>
      <c r="I55" s="155"/>
      <c r="J55" s="276"/>
      <c r="K55" s="155"/>
      <c r="L55" s="276"/>
      <c r="M55" s="155">
        <f>L55+J55+H55</f>
        <v>0</v>
      </c>
    </row>
    <row r="56" spans="1:13" ht="40.5" x14ac:dyDescent="0.25">
      <c r="A56" s="341">
        <v>5</v>
      </c>
      <c r="B56" s="113" t="s">
        <v>41</v>
      </c>
      <c r="C56" s="142" t="s">
        <v>57</v>
      </c>
      <c r="D56" s="199" t="s">
        <v>42</v>
      </c>
      <c r="E56" s="114"/>
      <c r="F56" s="139">
        <v>410</v>
      </c>
      <c r="G56" s="152"/>
      <c r="H56" s="212"/>
      <c r="I56" s="152"/>
      <c r="J56" s="212"/>
      <c r="K56" s="152"/>
      <c r="L56" s="212"/>
      <c r="M56" s="152"/>
    </row>
    <row r="57" spans="1:13" x14ac:dyDescent="0.25">
      <c r="A57" s="342"/>
      <c r="B57" s="115" t="s">
        <v>27</v>
      </c>
      <c r="C57" s="116" t="s">
        <v>43</v>
      </c>
      <c r="D57" s="117" t="s">
        <v>14</v>
      </c>
      <c r="E57" s="118">
        <v>1</v>
      </c>
      <c r="F57" s="118">
        <f>F56*E57</f>
        <v>410</v>
      </c>
      <c r="G57" s="152"/>
      <c r="H57" s="212"/>
      <c r="I57" s="152"/>
      <c r="J57" s="212">
        <f>I57*F57</f>
        <v>0</v>
      </c>
      <c r="K57" s="152"/>
      <c r="L57" s="212"/>
      <c r="M57" s="152">
        <f t="shared" ref="M57:M62" si="9">L57+J57+H57</f>
        <v>0</v>
      </c>
    </row>
    <row r="58" spans="1:13" x14ac:dyDescent="0.25">
      <c r="A58" s="342"/>
      <c r="B58" s="115"/>
      <c r="C58" s="116" t="s">
        <v>44</v>
      </c>
      <c r="D58" s="117" t="s">
        <v>45</v>
      </c>
      <c r="E58" s="118">
        <v>2.8999999999999998E-3</v>
      </c>
      <c r="F58" s="118">
        <f>E58*F56</f>
        <v>1.1889999999999998</v>
      </c>
      <c r="G58" s="152"/>
      <c r="H58" s="212"/>
      <c r="I58" s="152"/>
      <c r="J58" s="212"/>
      <c r="K58" s="152"/>
      <c r="L58" s="212">
        <f>K58*F58</f>
        <v>0</v>
      </c>
      <c r="M58" s="152">
        <f t="shared" si="9"/>
        <v>0</v>
      </c>
    </row>
    <row r="59" spans="1:13" x14ac:dyDescent="0.25">
      <c r="A59" s="342"/>
      <c r="B59" s="115"/>
      <c r="C59" s="116" t="s">
        <v>46</v>
      </c>
      <c r="D59" s="117" t="s">
        <v>45</v>
      </c>
      <c r="E59" s="118">
        <v>4.0000000000000001E-3</v>
      </c>
      <c r="F59" s="118">
        <f>E59*F56</f>
        <v>1.6400000000000001</v>
      </c>
      <c r="G59" s="152"/>
      <c r="H59" s="212"/>
      <c r="I59" s="152"/>
      <c r="J59" s="212"/>
      <c r="K59" s="152"/>
      <c r="L59" s="212">
        <f>K59*F59</f>
        <v>0</v>
      </c>
      <c r="M59" s="152">
        <f t="shared" si="9"/>
        <v>0</v>
      </c>
    </row>
    <row r="60" spans="1:13" x14ac:dyDescent="0.25">
      <c r="A60" s="342"/>
      <c r="B60" s="115"/>
      <c r="C60" s="116" t="s">
        <v>184</v>
      </c>
      <c r="D60" s="117" t="s">
        <v>45</v>
      </c>
      <c r="E60" s="118">
        <v>2.41E-2</v>
      </c>
      <c r="F60" s="118">
        <f>E60*F56</f>
        <v>9.8810000000000002</v>
      </c>
      <c r="G60" s="152"/>
      <c r="H60" s="212"/>
      <c r="I60" s="152"/>
      <c r="J60" s="212"/>
      <c r="K60" s="152"/>
      <c r="L60" s="212">
        <f>K60*F60</f>
        <v>0</v>
      </c>
      <c r="M60" s="152">
        <f t="shared" si="9"/>
        <v>0</v>
      </c>
    </row>
    <row r="61" spans="1:13" x14ac:dyDescent="0.25">
      <c r="A61" s="342"/>
      <c r="B61" s="115"/>
      <c r="C61" s="116" t="s">
        <v>48</v>
      </c>
      <c r="D61" s="117" t="s">
        <v>47</v>
      </c>
      <c r="E61" s="118">
        <v>6.45</v>
      </c>
      <c r="F61" s="118">
        <f>E61*F56</f>
        <v>2644.5</v>
      </c>
      <c r="G61" s="152"/>
      <c r="H61" s="212">
        <f t="shared" ref="H61:H68" si="10">G61*F61</f>
        <v>0</v>
      </c>
      <c r="I61" s="152"/>
      <c r="J61" s="212"/>
      <c r="K61" s="152"/>
      <c r="L61" s="212"/>
      <c r="M61" s="152">
        <f t="shared" si="9"/>
        <v>0</v>
      </c>
    </row>
    <row r="62" spans="1:13" ht="15.75" x14ac:dyDescent="0.25">
      <c r="A62" s="342"/>
      <c r="B62" s="115"/>
      <c r="C62" s="116" t="s">
        <v>50</v>
      </c>
      <c r="D62" s="200" t="s">
        <v>42</v>
      </c>
      <c r="E62" s="118">
        <v>1.17</v>
      </c>
      <c r="F62" s="118">
        <f>F56*E62</f>
        <v>479.7</v>
      </c>
      <c r="G62" s="152"/>
      <c r="H62" s="212">
        <f t="shared" si="10"/>
        <v>0</v>
      </c>
      <c r="I62" s="152"/>
      <c r="J62" s="212"/>
      <c r="K62" s="152"/>
      <c r="L62" s="212"/>
      <c r="M62" s="152">
        <f t="shared" si="9"/>
        <v>0</v>
      </c>
    </row>
    <row r="63" spans="1:13" x14ac:dyDescent="0.25">
      <c r="A63" s="231">
        <v>6</v>
      </c>
      <c r="B63" s="240" t="s">
        <v>27</v>
      </c>
      <c r="C63" s="195" t="s">
        <v>158</v>
      </c>
      <c r="D63" s="147" t="s">
        <v>93</v>
      </c>
      <c r="E63" s="5"/>
      <c r="F63" s="233">
        <v>12</v>
      </c>
      <c r="G63" s="241"/>
      <c r="H63" s="241">
        <f t="shared" si="10"/>
        <v>0</v>
      </c>
      <c r="I63" s="241"/>
      <c r="J63" s="241">
        <f>I63*F63</f>
        <v>0</v>
      </c>
      <c r="K63" s="241"/>
      <c r="L63" s="241">
        <f>K63*F63</f>
        <v>0</v>
      </c>
      <c r="M63" s="241">
        <f>L63+J63+H63</f>
        <v>0</v>
      </c>
    </row>
    <row r="64" spans="1:13" x14ac:dyDescent="0.25">
      <c r="A64" s="231">
        <v>7</v>
      </c>
      <c r="B64" s="10" t="s">
        <v>27</v>
      </c>
      <c r="C64" s="196" t="s">
        <v>159</v>
      </c>
      <c r="D64" s="5" t="s">
        <v>55</v>
      </c>
      <c r="E64" s="5"/>
      <c r="F64" s="233">
        <v>2</v>
      </c>
      <c r="G64" s="241"/>
      <c r="H64" s="241">
        <f t="shared" si="10"/>
        <v>0</v>
      </c>
      <c r="I64" s="241"/>
      <c r="J64" s="241">
        <f t="shared" ref="J64:J68" si="11">I64*F64</f>
        <v>0</v>
      </c>
      <c r="K64" s="241"/>
      <c r="L64" s="241">
        <f t="shared" ref="L64:L68" si="12">K64*F64</f>
        <v>0</v>
      </c>
      <c r="M64" s="241">
        <f t="shared" ref="M64:M74" si="13">L64+J64+H64</f>
        <v>0</v>
      </c>
    </row>
    <row r="65" spans="1:13" x14ac:dyDescent="0.25">
      <c r="A65" s="231"/>
      <c r="B65" s="10" t="s">
        <v>202</v>
      </c>
      <c r="C65" s="196" t="s">
        <v>64</v>
      </c>
      <c r="D65" s="5" t="s">
        <v>34</v>
      </c>
      <c r="E65" s="5"/>
      <c r="F65" s="233">
        <v>5</v>
      </c>
      <c r="G65" s="241"/>
      <c r="H65" s="241">
        <f t="shared" si="10"/>
        <v>0</v>
      </c>
      <c r="I65" s="241"/>
      <c r="J65" s="241"/>
      <c r="K65" s="241"/>
      <c r="L65" s="241"/>
      <c r="M65" s="241">
        <f t="shared" si="13"/>
        <v>0</v>
      </c>
    </row>
    <row r="66" spans="1:13" x14ac:dyDescent="0.25">
      <c r="A66" s="231">
        <v>8</v>
      </c>
      <c r="B66" s="10" t="s">
        <v>27</v>
      </c>
      <c r="C66" s="196" t="s">
        <v>160</v>
      </c>
      <c r="D66" s="5" t="s">
        <v>161</v>
      </c>
      <c r="E66" s="5"/>
      <c r="F66" s="233">
        <v>4</v>
      </c>
      <c r="G66" s="241"/>
      <c r="H66" s="241">
        <f t="shared" si="10"/>
        <v>0</v>
      </c>
      <c r="I66" s="241"/>
      <c r="J66" s="241">
        <f t="shared" si="11"/>
        <v>0</v>
      </c>
      <c r="K66" s="241"/>
      <c r="L66" s="241">
        <f t="shared" si="12"/>
        <v>0</v>
      </c>
      <c r="M66" s="241">
        <f t="shared" si="13"/>
        <v>0</v>
      </c>
    </row>
    <row r="67" spans="1:13" ht="27" x14ac:dyDescent="0.25">
      <c r="A67" s="231">
        <v>9</v>
      </c>
      <c r="B67" s="10" t="s">
        <v>27</v>
      </c>
      <c r="C67" s="195" t="s">
        <v>215</v>
      </c>
      <c r="D67" s="5" t="s">
        <v>161</v>
      </c>
      <c r="E67" s="5"/>
      <c r="F67" s="233">
        <v>1.8</v>
      </c>
      <c r="G67" s="241"/>
      <c r="H67" s="241"/>
      <c r="I67" s="241"/>
      <c r="J67" s="241">
        <f t="shared" ref="J67" si="14">I67*F67</f>
        <v>0</v>
      </c>
      <c r="K67" s="241"/>
      <c r="L67" s="241">
        <f t="shared" ref="L67" si="15">K67*F67</f>
        <v>0</v>
      </c>
      <c r="M67" s="241">
        <f t="shared" ref="M67" si="16">L67+J67+H67</f>
        <v>0</v>
      </c>
    </row>
    <row r="68" spans="1:13" x14ac:dyDescent="0.25">
      <c r="A68" s="231">
        <v>10</v>
      </c>
      <c r="B68" s="10" t="s">
        <v>27</v>
      </c>
      <c r="C68" s="196" t="s">
        <v>162</v>
      </c>
      <c r="D68" s="5" t="s">
        <v>55</v>
      </c>
      <c r="E68" s="5"/>
      <c r="F68" s="233">
        <v>1</v>
      </c>
      <c r="G68" s="241"/>
      <c r="H68" s="241">
        <f t="shared" si="10"/>
        <v>0</v>
      </c>
      <c r="I68" s="241"/>
      <c r="J68" s="241">
        <f t="shared" si="11"/>
        <v>0</v>
      </c>
      <c r="K68" s="241"/>
      <c r="L68" s="241">
        <f t="shared" si="12"/>
        <v>0</v>
      </c>
      <c r="M68" s="241">
        <f t="shared" si="13"/>
        <v>0</v>
      </c>
    </row>
    <row r="69" spans="1:13" ht="40.5" x14ac:dyDescent="0.25">
      <c r="A69" s="197">
        <v>11</v>
      </c>
      <c r="B69" s="113" t="s">
        <v>31</v>
      </c>
      <c r="C69" s="142" t="s">
        <v>164</v>
      </c>
      <c r="D69" s="148" t="s">
        <v>42</v>
      </c>
      <c r="E69" s="149"/>
      <c r="F69" s="187">
        <v>25</v>
      </c>
      <c r="G69" s="145"/>
      <c r="H69" s="145"/>
      <c r="I69" s="145"/>
      <c r="J69" s="145"/>
      <c r="K69" s="145"/>
      <c r="L69" s="145"/>
      <c r="M69" s="150">
        <f t="shared" si="13"/>
        <v>0</v>
      </c>
    </row>
    <row r="70" spans="1:13" x14ac:dyDescent="0.25">
      <c r="A70" s="198"/>
      <c r="B70" s="242"/>
      <c r="C70" s="116" t="s">
        <v>43</v>
      </c>
      <c r="D70" s="117" t="s">
        <v>14</v>
      </c>
      <c r="E70" s="151">
        <v>0.68</v>
      </c>
      <c r="F70" s="146">
        <f>F69*E70</f>
        <v>17</v>
      </c>
      <c r="G70" s="146"/>
      <c r="H70" s="146"/>
      <c r="I70" s="146"/>
      <c r="J70" s="146">
        <f>F70*I70</f>
        <v>0</v>
      </c>
      <c r="K70" s="146"/>
      <c r="L70" s="146"/>
      <c r="M70" s="152">
        <f t="shared" si="13"/>
        <v>0</v>
      </c>
    </row>
    <row r="71" spans="1:13" x14ac:dyDescent="0.25">
      <c r="A71" s="198"/>
      <c r="B71" s="242"/>
      <c r="C71" s="116" t="s">
        <v>32</v>
      </c>
      <c r="D71" s="117" t="s">
        <v>15</v>
      </c>
      <c r="E71" s="151">
        <v>2.9999999999999997E-4</v>
      </c>
      <c r="F71" s="146">
        <f>F69*E71</f>
        <v>7.4999999999999997E-3</v>
      </c>
      <c r="G71" s="152"/>
      <c r="H71" s="152"/>
      <c r="I71" s="146"/>
      <c r="J71" s="146"/>
      <c r="K71" s="146"/>
      <c r="L71" s="146">
        <f>F71*K71</f>
        <v>0</v>
      </c>
      <c r="M71" s="152">
        <f t="shared" si="13"/>
        <v>0</v>
      </c>
    </row>
    <row r="72" spans="1:13" x14ac:dyDescent="0.25">
      <c r="A72" s="198"/>
      <c r="B72" s="242"/>
      <c r="C72" s="116" t="s">
        <v>33</v>
      </c>
      <c r="D72" s="117" t="s">
        <v>34</v>
      </c>
      <c r="E72" s="151">
        <v>0.246</v>
      </c>
      <c r="F72" s="146">
        <f>F69*E72</f>
        <v>6.15</v>
      </c>
      <c r="G72" s="152"/>
      <c r="H72" s="152">
        <f>F72*G72</f>
        <v>0</v>
      </c>
      <c r="I72" s="146"/>
      <c r="J72" s="146"/>
      <c r="K72" s="146"/>
      <c r="L72" s="146"/>
      <c r="M72" s="152">
        <f t="shared" si="13"/>
        <v>0</v>
      </c>
    </row>
    <row r="73" spans="1:13" x14ac:dyDescent="0.25">
      <c r="A73" s="198"/>
      <c r="B73" s="242"/>
      <c r="C73" s="116" t="s">
        <v>163</v>
      </c>
      <c r="D73" s="117" t="s">
        <v>34</v>
      </c>
      <c r="E73" s="151">
        <v>2.7E-2</v>
      </c>
      <c r="F73" s="146">
        <f>F69*E73</f>
        <v>0.67500000000000004</v>
      </c>
      <c r="G73" s="152"/>
      <c r="H73" s="152">
        <f>F73*G73</f>
        <v>0</v>
      </c>
      <c r="I73" s="146"/>
      <c r="J73" s="146"/>
      <c r="K73" s="146"/>
      <c r="L73" s="146"/>
      <c r="M73" s="152">
        <f t="shared" si="13"/>
        <v>0</v>
      </c>
    </row>
    <row r="74" spans="1:13" x14ac:dyDescent="0.25">
      <c r="A74" s="202"/>
      <c r="B74" s="243"/>
      <c r="C74" s="120" t="s">
        <v>36</v>
      </c>
      <c r="D74" s="131" t="s">
        <v>15</v>
      </c>
      <c r="E74" s="153">
        <v>1.9E-3</v>
      </c>
      <c r="F74" s="154">
        <f>F69*E74</f>
        <v>4.7500000000000001E-2</v>
      </c>
      <c r="G74" s="155"/>
      <c r="H74" s="155">
        <f>F74*G74</f>
        <v>0</v>
      </c>
      <c r="I74" s="154"/>
      <c r="J74" s="154"/>
      <c r="K74" s="154"/>
      <c r="L74" s="154"/>
      <c r="M74" s="155">
        <f t="shared" si="13"/>
        <v>0</v>
      </c>
    </row>
    <row r="75" spans="1:13" ht="28.5" customHeight="1" x14ac:dyDescent="0.25">
      <c r="A75" s="342">
        <v>12</v>
      </c>
      <c r="B75" s="244" t="s">
        <v>63</v>
      </c>
      <c r="C75" s="245" t="s">
        <v>216</v>
      </c>
      <c r="D75" s="204" t="s">
        <v>75</v>
      </c>
      <c r="E75" s="156"/>
      <c r="F75" s="246">
        <v>12</v>
      </c>
      <c r="G75" s="152"/>
      <c r="H75" s="152"/>
      <c r="I75" s="152"/>
      <c r="J75" s="152"/>
      <c r="K75" s="152"/>
      <c r="L75" s="152"/>
      <c r="M75" s="152"/>
    </row>
    <row r="76" spans="1:13" x14ac:dyDescent="0.25">
      <c r="A76" s="342"/>
      <c r="B76" s="247"/>
      <c r="C76" s="247" t="s">
        <v>58</v>
      </c>
      <c r="D76" s="198" t="s">
        <v>59</v>
      </c>
      <c r="E76" s="156">
        <v>2.2866</v>
      </c>
      <c r="F76" s="156">
        <f>F75*E76</f>
        <v>27.4392</v>
      </c>
      <c r="G76" s="152"/>
      <c r="H76" s="152"/>
      <c r="I76" s="152"/>
      <c r="J76" s="152">
        <f>I76*F76</f>
        <v>0</v>
      </c>
      <c r="K76" s="152"/>
      <c r="L76" s="152"/>
      <c r="M76" s="152">
        <f t="shared" ref="M76:M81" si="17">L76+J76+H76</f>
        <v>0</v>
      </c>
    </row>
    <row r="77" spans="1:13" x14ac:dyDescent="0.25">
      <c r="A77" s="342"/>
      <c r="B77" s="247"/>
      <c r="C77" s="247" t="s">
        <v>44</v>
      </c>
      <c r="D77" s="198" t="s">
        <v>60</v>
      </c>
      <c r="E77" s="156">
        <v>1.9300000000000001E-2</v>
      </c>
      <c r="F77" s="156">
        <f>E77*F75</f>
        <v>0.23160000000000003</v>
      </c>
      <c r="G77" s="152"/>
      <c r="H77" s="152"/>
      <c r="I77" s="152"/>
      <c r="J77" s="152"/>
      <c r="K77" s="152"/>
      <c r="L77" s="152">
        <f>K77*F77</f>
        <v>0</v>
      </c>
      <c r="M77" s="152">
        <f t="shared" si="17"/>
        <v>0</v>
      </c>
    </row>
    <row r="78" spans="1:13" x14ac:dyDescent="0.25">
      <c r="A78" s="342"/>
      <c r="B78" s="247"/>
      <c r="C78" s="247" t="s">
        <v>61</v>
      </c>
      <c r="D78" s="198" t="s">
        <v>60</v>
      </c>
      <c r="E78" s="156">
        <v>0.50980000000000003</v>
      </c>
      <c r="F78" s="156">
        <f>E78*F75</f>
        <v>6.1176000000000004</v>
      </c>
      <c r="G78" s="152"/>
      <c r="H78" s="152"/>
      <c r="I78" s="152"/>
      <c r="J78" s="152"/>
      <c r="K78" s="152"/>
      <c r="L78" s="152">
        <f>K78*F78</f>
        <v>0</v>
      </c>
      <c r="M78" s="152">
        <f t="shared" si="17"/>
        <v>0</v>
      </c>
    </row>
    <row r="79" spans="1:13" ht="27" x14ac:dyDescent="0.25">
      <c r="A79" s="342"/>
      <c r="B79" s="247"/>
      <c r="C79" s="44" t="s">
        <v>62</v>
      </c>
      <c r="D79" s="198" t="s">
        <v>60</v>
      </c>
      <c r="E79" s="156">
        <v>2.8000000000000001E-2</v>
      </c>
      <c r="F79" s="156">
        <f>E79*F75</f>
        <v>0.33600000000000002</v>
      </c>
      <c r="G79" s="152"/>
      <c r="H79" s="152"/>
      <c r="I79" s="152"/>
      <c r="J79" s="152"/>
      <c r="K79" s="152"/>
      <c r="L79" s="152">
        <f>K79*F79</f>
        <v>0</v>
      </c>
      <c r="M79" s="152">
        <f t="shared" si="17"/>
        <v>0</v>
      </c>
    </row>
    <row r="80" spans="1:13" x14ac:dyDescent="0.25">
      <c r="A80" s="342"/>
      <c r="B80" s="247"/>
      <c r="C80" s="44" t="s">
        <v>64</v>
      </c>
      <c r="D80" s="198" t="s">
        <v>24</v>
      </c>
      <c r="E80" s="248">
        <v>1.1629999999999999E-4</v>
      </c>
      <c r="F80" s="248">
        <f>E80*F75</f>
        <v>1.3955999999999999E-3</v>
      </c>
      <c r="G80" s="152"/>
      <c r="H80" s="152">
        <f>G80*F80</f>
        <v>0</v>
      </c>
      <c r="I80" s="152"/>
      <c r="J80" s="152"/>
      <c r="K80" s="152"/>
      <c r="L80" s="152"/>
      <c r="M80" s="152">
        <f t="shared" si="17"/>
        <v>0</v>
      </c>
    </row>
    <row r="81" spans="1:13" x14ac:dyDescent="0.25">
      <c r="A81" s="342"/>
      <c r="B81" s="247"/>
      <c r="C81" s="44" t="s">
        <v>33</v>
      </c>
      <c r="D81" s="198" t="s">
        <v>24</v>
      </c>
      <c r="E81" s="248">
        <v>2.24E-4</v>
      </c>
      <c r="F81" s="248">
        <f>E81*F75</f>
        <v>2.6879999999999999E-3</v>
      </c>
      <c r="G81" s="152"/>
      <c r="H81" s="152">
        <f>G81*F81</f>
        <v>0</v>
      </c>
      <c r="I81" s="152"/>
      <c r="J81" s="152"/>
      <c r="K81" s="152"/>
      <c r="L81" s="152"/>
      <c r="M81" s="152">
        <f t="shared" si="17"/>
        <v>0</v>
      </c>
    </row>
    <row r="82" spans="1:13" ht="27" x14ac:dyDescent="0.25">
      <c r="A82" s="341">
        <v>13</v>
      </c>
      <c r="B82" s="249" t="s">
        <v>65</v>
      </c>
      <c r="C82" s="76" t="s">
        <v>181</v>
      </c>
      <c r="D82" s="203" t="s">
        <v>42</v>
      </c>
      <c r="E82" s="188"/>
      <c r="F82" s="189">
        <v>1</v>
      </c>
      <c r="G82" s="292"/>
      <c r="H82" s="145"/>
      <c r="I82" s="145"/>
      <c r="J82" s="145"/>
      <c r="K82" s="145"/>
      <c r="L82" s="145"/>
      <c r="M82" s="150"/>
    </row>
    <row r="83" spans="1:13" x14ac:dyDescent="0.25">
      <c r="A83" s="342"/>
      <c r="B83" s="250"/>
      <c r="C83" s="190" t="s">
        <v>43</v>
      </c>
      <c r="D83" s="54" t="s">
        <v>14</v>
      </c>
      <c r="E83" s="191">
        <v>2.72</v>
      </c>
      <c r="F83" s="192">
        <f>E83*F82</f>
        <v>2.72</v>
      </c>
      <c r="G83" s="293"/>
      <c r="H83" s="146"/>
      <c r="I83" s="146"/>
      <c r="J83" s="146">
        <f>I83*F83</f>
        <v>0</v>
      </c>
      <c r="K83" s="146"/>
      <c r="L83" s="146"/>
      <c r="M83" s="152">
        <f>L83+J83+H83</f>
        <v>0</v>
      </c>
    </row>
    <row r="84" spans="1:13" ht="27" x14ac:dyDescent="0.25">
      <c r="A84" s="342"/>
      <c r="B84" s="250"/>
      <c r="C84" s="53" t="s">
        <v>182</v>
      </c>
      <c r="D84" s="204" t="s">
        <v>75</v>
      </c>
      <c r="E84" s="191">
        <v>1</v>
      </c>
      <c r="F84" s="192">
        <f>E84*F82</f>
        <v>1</v>
      </c>
      <c r="G84" s="293"/>
      <c r="H84" s="146">
        <f>G84*F84</f>
        <v>0</v>
      </c>
      <c r="I84" s="146"/>
      <c r="J84" s="146"/>
      <c r="K84" s="146"/>
      <c r="L84" s="146"/>
      <c r="M84" s="152">
        <f>L84+J84+H84</f>
        <v>0</v>
      </c>
    </row>
    <row r="85" spans="1:13" x14ac:dyDescent="0.25">
      <c r="A85" s="343"/>
      <c r="B85" s="251"/>
      <c r="C85" s="58" t="s">
        <v>36</v>
      </c>
      <c r="D85" s="59" t="s">
        <v>15</v>
      </c>
      <c r="E85" s="193">
        <v>0.65600000000000003</v>
      </c>
      <c r="F85" s="194">
        <f>E85*E83</f>
        <v>1.7843200000000001</v>
      </c>
      <c r="G85" s="294"/>
      <c r="H85" s="154">
        <f>G85*F85</f>
        <v>0</v>
      </c>
      <c r="I85" s="154"/>
      <c r="J85" s="154"/>
      <c r="K85" s="154"/>
      <c r="L85" s="154"/>
      <c r="M85" s="155">
        <f>L85+J85+H85</f>
        <v>0</v>
      </c>
    </row>
    <row r="86" spans="1:13" ht="27.75" customHeight="1" x14ac:dyDescent="0.25">
      <c r="A86" s="341">
        <v>14</v>
      </c>
      <c r="B86" s="197" t="s">
        <v>66</v>
      </c>
      <c r="C86" s="100" t="s">
        <v>156</v>
      </c>
      <c r="D86" s="122"/>
      <c r="E86" s="89"/>
      <c r="F86" s="99">
        <v>4</v>
      </c>
      <c r="G86" s="150"/>
      <c r="H86" s="150"/>
      <c r="I86" s="150"/>
      <c r="J86" s="150"/>
      <c r="K86" s="150"/>
      <c r="L86" s="150"/>
      <c r="M86" s="295"/>
    </row>
    <row r="87" spans="1:13" x14ac:dyDescent="0.25">
      <c r="A87" s="342"/>
      <c r="B87" s="123" t="s">
        <v>27</v>
      </c>
      <c r="C87" s="44" t="s">
        <v>67</v>
      </c>
      <c r="D87" s="124" t="s">
        <v>14</v>
      </c>
      <c r="E87" s="156">
        <v>1</v>
      </c>
      <c r="F87" s="156">
        <f>E87*F86</f>
        <v>4</v>
      </c>
      <c r="G87" s="152"/>
      <c r="H87" s="152"/>
      <c r="I87" s="152"/>
      <c r="J87" s="152">
        <f>I87*F87</f>
        <v>0</v>
      </c>
      <c r="K87" s="152"/>
      <c r="L87" s="152"/>
      <c r="M87" s="296">
        <f>L87+J87+H87</f>
        <v>0</v>
      </c>
    </row>
    <row r="88" spans="1:13" x14ac:dyDescent="0.25">
      <c r="A88" s="342"/>
      <c r="B88" s="125"/>
      <c r="C88" s="44" t="s">
        <v>68</v>
      </c>
      <c r="D88" s="91" t="s">
        <v>15</v>
      </c>
      <c r="E88" s="156">
        <v>0.35299999999999998</v>
      </c>
      <c r="F88" s="156">
        <f>E88*F86</f>
        <v>1.4119999999999999</v>
      </c>
      <c r="G88" s="152"/>
      <c r="H88" s="152"/>
      <c r="I88" s="152"/>
      <c r="J88" s="152"/>
      <c r="K88" s="152"/>
      <c r="L88" s="152">
        <f>K88*F88</f>
        <v>0</v>
      </c>
      <c r="M88" s="296">
        <f>L88+J88+H88</f>
        <v>0</v>
      </c>
    </row>
    <row r="89" spans="1:13" x14ac:dyDescent="0.25">
      <c r="A89" s="343"/>
      <c r="B89" s="126"/>
      <c r="C89" s="46" t="s">
        <v>69</v>
      </c>
      <c r="D89" s="96" t="s">
        <v>15</v>
      </c>
      <c r="E89" s="97">
        <v>0.27600000000000002</v>
      </c>
      <c r="F89" s="97">
        <f>E89*F86</f>
        <v>1.1040000000000001</v>
      </c>
      <c r="G89" s="155"/>
      <c r="H89" s="155">
        <f>G89*F89</f>
        <v>0</v>
      </c>
      <c r="I89" s="155"/>
      <c r="J89" s="155"/>
      <c r="K89" s="155"/>
      <c r="L89" s="155"/>
      <c r="M89" s="297">
        <f>L89+J89+H89</f>
        <v>0</v>
      </c>
    </row>
    <row r="90" spans="1:13" ht="27" x14ac:dyDescent="0.25">
      <c r="A90" s="347">
        <v>15</v>
      </c>
      <c r="B90" s="203" t="s">
        <v>70</v>
      </c>
      <c r="C90" s="141" t="s">
        <v>165</v>
      </c>
      <c r="D90" s="203" t="s">
        <v>42</v>
      </c>
      <c r="E90" s="127"/>
      <c r="F90" s="139">
        <v>60</v>
      </c>
      <c r="G90" s="145"/>
      <c r="H90" s="145"/>
      <c r="I90" s="145"/>
      <c r="J90" s="145"/>
      <c r="K90" s="145"/>
      <c r="L90" s="145"/>
      <c r="M90" s="295"/>
    </row>
    <row r="91" spans="1:13" x14ac:dyDescent="0.25">
      <c r="A91" s="348"/>
      <c r="B91" s="204" t="s">
        <v>27</v>
      </c>
      <c r="C91" s="116" t="s">
        <v>43</v>
      </c>
      <c r="D91" s="117" t="s">
        <v>14</v>
      </c>
      <c r="E91" s="118">
        <v>1</v>
      </c>
      <c r="F91" s="118">
        <f>E91*F90</f>
        <v>60</v>
      </c>
      <c r="G91" s="146"/>
      <c r="H91" s="146"/>
      <c r="I91" s="146"/>
      <c r="J91" s="146">
        <f>I91*F91</f>
        <v>0</v>
      </c>
      <c r="K91" s="146"/>
      <c r="L91" s="146"/>
      <c r="M91" s="296">
        <f>L91+J91+H91</f>
        <v>0</v>
      </c>
    </row>
    <row r="92" spans="1:13" x14ac:dyDescent="0.25">
      <c r="A92" s="348"/>
      <c r="B92" s="204"/>
      <c r="C92" s="128" t="s">
        <v>32</v>
      </c>
      <c r="D92" s="117" t="s">
        <v>15</v>
      </c>
      <c r="E92" s="129">
        <v>2.5999999999999999E-2</v>
      </c>
      <c r="F92" s="118">
        <f>E92*F90</f>
        <v>1.5599999999999998</v>
      </c>
      <c r="G92" s="146"/>
      <c r="H92" s="146"/>
      <c r="I92" s="146"/>
      <c r="J92" s="146"/>
      <c r="K92" s="146"/>
      <c r="L92" s="146">
        <f>K92*F92</f>
        <v>0</v>
      </c>
      <c r="M92" s="296">
        <f>L92+J92+H92</f>
        <v>0</v>
      </c>
    </row>
    <row r="93" spans="1:13" x14ac:dyDescent="0.25">
      <c r="A93" s="349"/>
      <c r="B93" s="205"/>
      <c r="C93" s="130" t="s">
        <v>71</v>
      </c>
      <c r="D93" s="131" t="s">
        <v>72</v>
      </c>
      <c r="E93" s="132">
        <v>0.03</v>
      </c>
      <c r="F93" s="121">
        <f>E93*F90</f>
        <v>1.7999999999999998</v>
      </c>
      <c r="G93" s="154"/>
      <c r="H93" s="154">
        <f>G93*F93</f>
        <v>0</v>
      </c>
      <c r="I93" s="154"/>
      <c r="J93" s="154"/>
      <c r="K93" s="154"/>
      <c r="L93" s="154"/>
      <c r="M93" s="297">
        <f>L93+J93+H93</f>
        <v>0</v>
      </c>
    </row>
    <row r="94" spans="1:13" ht="54" x14ac:dyDescent="0.25">
      <c r="A94" s="341">
        <v>16</v>
      </c>
      <c r="B94" s="133" t="s">
        <v>73</v>
      </c>
      <c r="C94" s="140" t="s">
        <v>155</v>
      </c>
      <c r="D94" s="203" t="s">
        <v>42</v>
      </c>
      <c r="E94" s="114"/>
      <c r="F94" s="139">
        <v>12</v>
      </c>
      <c r="G94" s="145"/>
      <c r="H94" s="145"/>
      <c r="I94" s="150"/>
      <c r="J94" s="277"/>
      <c r="K94" s="145"/>
      <c r="L94" s="145"/>
      <c r="M94" s="150"/>
    </row>
    <row r="95" spans="1:13" x14ac:dyDescent="0.25">
      <c r="A95" s="342"/>
      <c r="B95" s="206" t="s">
        <v>27</v>
      </c>
      <c r="C95" s="134" t="s">
        <v>43</v>
      </c>
      <c r="D95" s="117" t="s">
        <v>14</v>
      </c>
      <c r="E95" s="118">
        <v>1</v>
      </c>
      <c r="F95" s="118">
        <f>F94*E95</f>
        <v>12</v>
      </c>
      <c r="G95" s="146"/>
      <c r="H95" s="146"/>
      <c r="I95" s="152"/>
      <c r="J95" s="212">
        <f>F95*I95</f>
        <v>0</v>
      </c>
      <c r="K95" s="146"/>
      <c r="L95" s="146"/>
      <c r="M95" s="152">
        <f t="shared" ref="M95:M98" si="18">L95+J95+H95</f>
        <v>0</v>
      </c>
    </row>
    <row r="96" spans="1:13" x14ac:dyDescent="0.25">
      <c r="A96" s="342"/>
      <c r="B96" s="206"/>
      <c r="C96" s="134" t="s">
        <v>166</v>
      </c>
      <c r="D96" s="117" t="s">
        <v>15</v>
      </c>
      <c r="E96" s="118">
        <f>0.0095+0.0023*5</f>
        <v>2.0999999999999998E-2</v>
      </c>
      <c r="F96" s="118">
        <f>F94*E96</f>
        <v>0.252</v>
      </c>
      <c r="G96" s="146"/>
      <c r="H96" s="146"/>
      <c r="I96" s="152"/>
      <c r="J96" s="212"/>
      <c r="K96" s="146"/>
      <c r="L96" s="146">
        <f>F96*K96</f>
        <v>0</v>
      </c>
      <c r="M96" s="152">
        <f t="shared" si="18"/>
        <v>0</v>
      </c>
    </row>
    <row r="97" spans="1:13" ht="15" customHeight="1" x14ac:dyDescent="0.25">
      <c r="A97" s="342"/>
      <c r="B97" s="198"/>
      <c r="C97" s="134" t="s">
        <v>167</v>
      </c>
      <c r="D97" s="135" t="s">
        <v>76</v>
      </c>
      <c r="E97" s="118">
        <f>0.0204+0.0051*5</f>
        <v>4.5900000000000003E-2</v>
      </c>
      <c r="F97" s="118">
        <f>F94*E97</f>
        <v>0.55080000000000007</v>
      </c>
      <c r="G97" s="146"/>
      <c r="H97" s="146">
        <f>F97*G97</f>
        <v>0</v>
      </c>
      <c r="I97" s="152"/>
      <c r="J97" s="212"/>
      <c r="K97" s="146"/>
      <c r="L97" s="146"/>
      <c r="M97" s="152">
        <f t="shared" si="18"/>
        <v>0</v>
      </c>
    </row>
    <row r="98" spans="1:13" x14ac:dyDescent="0.25">
      <c r="A98" s="343"/>
      <c r="B98" s="207"/>
      <c r="C98" s="136" t="s">
        <v>74</v>
      </c>
      <c r="D98" s="131" t="s">
        <v>15</v>
      </c>
      <c r="E98" s="121">
        <v>6.3600000000000004E-2</v>
      </c>
      <c r="F98" s="121">
        <f>F94*E98</f>
        <v>0.7632000000000001</v>
      </c>
      <c r="G98" s="154"/>
      <c r="H98" s="154">
        <f>F98*G98</f>
        <v>0</v>
      </c>
      <c r="I98" s="154"/>
      <c r="J98" s="289"/>
      <c r="K98" s="154"/>
      <c r="L98" s="154"/>
      <c r="M98" s="155">
        <f t="shared" si="18"/>
        <v>0</v>
      </c>
    </row>
    <row r="99" spans="1:13" ht="27" x14ac:dyDescent="0.25">
      <c r="A99" s="341">
        <v>17</v>
      </c>
      <c r="B99" s="133" t="s">
        <v>77</v>
      </c>
      <c r="C99" s="138" t="s">
        <v>154</v>
      </c>
      <c r="D99" s="204" t="s">
        <v>75</v>
      </c>
      <c r="E99" s="114"/>
      <c r="F99" s="139">
        <v>12</v>
      </c>
      <c r="G99" s="145"/>
      <c r="H99" s="286"/>
      <c r="I99" s="145"/>
      <c r="J99" s="145"/>
      <c r="K99" s="145"/>
      <c r="L99" s="145"/>
      <c r="M99" s="152"/>
    </row>
    <row r="100" spans="1:13" x14ac:dyDescent="0.25">
      <c r="A100" s="342"/>
      <c r="B100" s="206" t="s">
        <v>27</v>
      </c>
      <c r="C100" s="134" t="s">
        <v>43</v>
      </c>
      <c r="D100" s="135" t="s">
        <v>14</v>
      </c>
      <c r="E100" s="118">
        <v>1</v>
      </c>
      <c r="F100" s="118">
        <f>F99*E100</f>
        <v>12</v>
      </c>
      <c r="G100" s="146"/>
      <c r="H100" s="287"/>
      <c r="I100" s="146"/>
      <c r="J100" s="146">
        <f>F100*I100</f>
        <v>0</v>
      </c>
      <c r="K100" s="146"/>
      <c r="L100" s="146"/>
      <c r="M100" s="152">
        <f t="shared" ref="M100:M103" si="19">L100+J100+H100</f>
        <v>0</v>
      </c>
    </row>
    <row r="101" spans="1:13" x14ac:dyDescent="0.25">
      <c r="A101" s="342"/>
      <c r="B101" s="206"/>
      <c r="C101" s="134" t="s">
        <v>32</v>
      </c>
      <c r="D101" s="117" t="s">
        <v>15</v>
      </c>
      <c r="E101" s="118">
        <v>3.5000000000000003E-2</v>
      </c>
      <c r="F101" s="118">
        <f>F99*E101</f>
        <v>0.42000000000000004</v>
      </c>
      <c r="G101" s="152"/>
      <c r="H101" s="288"/>
      <c r="I101" s="146"/>
      <c r="J101" s="146"/>
      <c r="K101" s="146"/>
      <c r="L101" s="146">
        <f>F101*K101</f>
        <v>0</v>
      </c>
      <c r="M101" s="152">
        <f t="shared" si="19"/>
        <v>0</v>
      </c>
    </row>
    <row r="102" spans="1:13" x14ac:dyDescent="0.25">
      <c r="A102" s="342"/>
      <c r="B102" s="206"/>
      <c r="C102" s="137" t="s">
        <v>78</v>
      </c>
      <c r="D102" s="135" t="s">
        <v>34</v>
      </c>
      <c r="E102" s="118">
        <v>5</v>
      </c>
      <c r="F102" s="118">
        <f>F99*E102</f>
        <v>60</v>
      </c>
      <c r="G102" s="152"/>
      <c r="H102" s="288">
        <f>F102*G102</f>
        <v>0</v>
      </c>
      <c r="I102" s="146"/>
      <c r="J102" s="146"/>
      <c r="K102" s="146"/>
      <c r="L102" s="146"/>
      <c r="M102" s="152">
        <f t="shared" si="19"/>
        <v>0</v>
      </c>
    </row>
    <row r="103" spans="1:13" x14ac:dyDescent="0.25">
      <c r="A103" s="343"/>
      <c r="B103" s="207"/>
      <c r="C103" s="136" t="s">
        <v>36</v>
      </c>
      <c r="D103" s="131" t="s">
        <v>15</v>
      </c>
      <c r="E103" s="121">
        <v>4.2999999999999997E-2</v>
      </c>
      <c r="F103" s="121">
        <f>F99*E103</f>
        <v>0.51600000000000001</v>
      </c>
      <c r="G103" s="154"/>
      <c r="H103" s="289">
        <f>F103*G103</f>
        <v>0</v>
      </c>
      <c r="I103" s="154"/>
      <c r="J103" s="154"/>
      <c r="K103" s="154"/>
      <c r="L103" s="154"/>
      <c r="M103" s="155">
        <f t="shared" si="19"/>
        <v>0</v>
      </c>
    </row>
    <row r="104" spans="1:13" ht="54" x14ac:dyDescent="0.25">
      <c r="A104" s="341">
        <v>18</v>
      </c>
      <c r="B104" s="252"/>
      <c r="C104" s="211" t="s">
        <v>200</v>
      </c>
      <c r="D104" s="204" t="s">
        <v>42</v>
      </c>
      <c r="E104" s="208"/>
      <c r="F104" s="189">
        <v>12</v>
      </c>
      <c r="G104" s="298"/>
      <c r="H104" s="146"/>
      <c r="I104" s="146"/>
      <c r="J104" s="146"/>
      <c r="K104" s="146"/>
      <c r="L104" s="146"/>
      <c r="M104" s="152"/>
    </row>
    <row r="105" spans="1:13" x14ac:dyDescent="0.25">
      <c r="A105" s="342"/>
      <c r="B105" s="250" t="s">
        <v>27</v>
      </c>
      <c r="C105" s="53" t="s">
        <v>43</v>
      </c>
      <c r="D105" s="54" t="s">
        <v>14</v>
      </c>
      <c r="E105" s="208">
        <v>1</v>
      </c>
      <c r="F105" s="192">
        <f>E105*F104</f>
        <v>12</v>
      </c>
      <c r="G105" s="298"/>
      <c r="H105" s="146"/>
      <c r="I105" s="146"/>
      <c r="J105" s="146">
        <f>I105*F105</f>
        <v>0</v>
      </c>
      <c r="K105" s="146"/>
      <c r="L105" s="146"/>
      <c r="M105" s="152">
        <f t="shared" ref="M105:M121" si="20">L105+J105+H105</f>
        <v>0</v>
      </c>
    </row>
    <row r="106" spans="1:13" ht="15.75" x14ac:dyDescent="0.25">
      <c r="A106" s="342"/>
      <c r="B106" s="250"/>
      <c r="C106" s="53" t="s">
        <v>201</v>
      </c>
      <c r="D106" s="204" t="s">
        <v>42</v>
      </c>
      <c r="E106" s="208">
        <v>1.1000000000000001</v>
      </c>
      <c r="F106" s="192">
        <f>E106*F104</f>
        <v>13.200000000000001</v>
      </c>
      <c r="G106" s="298"/>
      <c r="H106" s="146">
        <f t="shared" ref="H106:H114" si="21">G106*F106</f>
        <v>0</v>
      </c>
      <c r="I106" s="146"/>
      <c r="J106" s="146"/>
      <c r="K106" s="146"/>
      <c r="L106" s="146"/>
      <c r="M106" s="152">
        <f t="shared" si="20"/>
        <v>0</v>
      </c>
    </row>
    <row r="107" spans="1:13" x14ac:dyDescent="0.25">
      <c r="A107" s="342"/>
      <c r="B107" s="250"/>
      <c r="C107" s="209" t="s">
        <v>192</v>
      </c>
      <c r="D107" s="54" t="s">
        <v>55</v>
      </c>
      <c r="E107" s="208"/>
      <c r="F107" s="192">
        <v>6</v>
      </c>
      <c r="G107" s="298"/>
      <c r="H107" s="146">
        <f t="shared" si="21"/>
        <v>0</v>
      </c>
      <c r="I107" s="146"/>
      <c r="J107" s="146"/>
      <c r="K107" s="146"/>
      <c r="L107" s="146"/>
      <c r="M107" s="152">
        <f t="shared" si="20"/>
        <v>0</v>
      </c>
    </row>
    <row r="108" spans="1:13" x14ac:dyDescent="0.25">
      <c r="A108" s="342"/>
      <c r="B108" s="250"/>
      <c r="C108" s="209" t="s">
        <v>193</v>
      </c>
      <c r="D108" s="54" t="s">
        <v>79</v>
      </c>
      <c r="E108" s="208">
        <v>2.9</v>
      </c>
      <c r="F108" s="192">
        <f>E108*F104</f>
        <v>34.799999999999997</v>
      </c>
      <c r="G108" s="298"/>
      <c r="H108" s="146">
        <f t="shared" si="21"/>
        <v>0</v>
      </c>
      <c r="I108" s="146"/>
      <c r="J108" s="146"/>
      <c r="K108" s="146"/>
      <c r="L108" s="146"/>
      <c r="M108" s="152">
        <f t="shared" si="20"/>
        <v>0</v>
      </c>
    </row>
    <row r="109" spans="1:13" x14ac:dyDescent="0.25">
      <c r="A109" s="342"/>
      <c r="B109" s="250"/>
      <c r="C109" s="209" t="s">
        <v>194</v>
      </c>
      <c r="D109" s="54" t="s">
        <v>55</v>
      </c>
      <c r="E109" s="208">
        <v>0.2</v>
      </c>
      <c r="F109" s="192">
        <f>E109*F104</f>
        <v>2.4000000000000004</v>
      </c>
      <c r="G109" s="298"/>
      <c r="H109" s="146">
        <f t="shared" si="21"/>
        <v>0</v>
      </c>
      <c r="I109" s="146"/>
      <c r="J109" s="146"/>
      <c r="K109" s="146"/>
      <c r="L109" s="146"/>
      <c r="M109" s="152">
        <f t="shared" si="20"/>
        <v>0</v>
      </c>
    </row>
    <row r="110" spans="1:13" x14ac:dyDescent="0.25">
      <c r="A110" s="342"/>
      <c r="B110" s="250"/>
      <c r="C110" s="209" t="s">
        <v>195</v>
      </c>
      <c r="D110" s="54" t="s">
        <v>55</v>
      </c>
      <c r="E110" s="208">
        <v>0.7</v>
      </c>
      <c r="F110" s="192">
        <f>E110*F104</f>
        <v>8.3999999999999986</v>
      </c>
      <c r="G110" s="298"/>
      <c r="H110" s="146">
        <f t="shared" si="21"/>
        <v>0</v>
      </c>
      <c r="I110" s="146"/>
      <c r="J110" s="146"/>
      <c r="K110" s="146"/>
      <c r="L110" s="146"/>
      <c r="M110" s="152">
        <f t="shared" si="20"/>
        <v>0</v>
      </c>
    </row>
    <row r="111" spans="1:13" x14ac:dyDescent="0.25">
      <c r="A111" s="342"/>
      <c r="B111" s="250"/>
      <c r="C111" s="53" t="s">
        <v>196</v>
      </c>
      <c r="D111" s="54" t="s">
        <v>55</v>
      </c>
      <c r="E111" s="208">
        <v>23</v>
      </c>
      <c r="F111" s="192">
        <f>E111*F104</f>
        <v>276</v>
      </c>
      <c r="G111" s="298"/>
      <c r="H111" s="146">
        <f t="shared" si="21"/>
        <v>0</v>
      </c>
      <c r="I111" s="146"/>
      <c r="J111" s="146"/>
      <c r="K111" s="146"/>
      <c r="L111" s="146"/>
      <c r="M111" s="152">
        <f t="shared" si="20"/>
        <v>0</v>
      </c>
    </row>
    <row r="112" spans="1:13" x14ac:dyDescent="0.25">
      <c r="A112" s="342"/>
      <c r="B112" s="250"/>
      <c r="C112" s="53" t="s">
        <v>197</v>
      </c>
      <c r="D112" s="54" t="s">
        <v>55</v>
      </c>
      <c r="E112" s="208">
        <v>1.4</v>
      </c>
      <c r="F112" s="192">
        <f>E112*F104</f>
        <v>16.799999999999997</v>
      </c>
      <c r="G112" s="298"/>
      <c r="H112" s="146">
        <f t="shared" si="21"/>
        <v>0</v>
      </c>
      <c r="I112" s="146"/>
      <c r="J112" s="146"/>
      <c r="K112" s="146"/>
      <c r="L112" s="146"/>
      <c r="M112" s="152">
        <f t="shared" si="20"/>
        <v>0</v>
      </c>
    </row>
    <row r="113" spans="1:13" x14ac:dyDescent="0.25">
      <c r="A113" s="342"/>
      <c r="B113" s="250"/>
      <c r="C113" s="53" t="s">
        <v>198</v>
      </c>
      <c r="D113" s="54" t="s">
        <v>55</v>
      </c>
      <c r="E113" s="208">
        <v>0.7</v>
      </c>
      <c r="F113" s="192">
        <f>E113*F104</f>
        <v>8.3999999999999986</v>
      </c>
      <c r="G113" s="298"/>
      <c r="H113" s="146">
        <f t="shared" si="21"/>
        <v>0</v>
      </c>
      <c r="I113" s="146"/>
      <c r="J113" s="146"/>
      <c r="K113" s="146"/>
      <c r="L113" s="146"/>
      <c r="M113" s="152">
        <f t="shared" si="20"/>
        <v>0</v>
      </c>
    </row>
    <row r="114" spans="1:13" x14ac:dyDescent="0.25">
      <c r="A114" s="342"/>
      <c r="B114" s="251"/>
      <c r="C114" s="58" t="s">
        <v>199</v>
      </c>
      <c r="D114" s="59" t="s">
        <v>55</v>
      </c>
      <c r="E114" s="210"/>
      <c r="F114" s="194">
        <v>100</v>
      </c>
      <c r="G114" s="299"/>
      <c r="H114" s="154">
        <f t="shared" si="21"/>
        <v>0</v>
      </c>
      <c r="I114" s="154"/>
      <c r="J114" s="154"/>
      <c r="K114" s="154"/>
      <c r="L114" s="154"/>
      <c r="M114" s="155">
        <f t="shared" si="20"/>
        <v>0</v>
      </c>
    </row>
    <row r="115" spans="1:13" ht="54" x14ac:dyDescent="0.25">
      <c r="A115" s="112">
        <v>22</v>
      </c>
      <c r="B115" s="113" t="s">
        <v>203</v>
      </c>
      <c r="C115" s="142" t="s">
        <v>204</v>
      </c>
      <c r="D115" s="148" t="s">
        <v>79</v>
      </c>
      <c r="E115" s="149"/>
      <c r="F115" s="187">
        <v>30</v>
      </c>
      <c r="G115" s="212"/>
      <c r="H115" s="150"/>
      <c r="I115" s="150"/>
      <c r="J115" s="212"/>
      <c r="K115" s="145"/>
      <c r="L115" s="145"/>
      <c r="M115" s="152">
        <f t="shared" si="20"/>
        <v>0</v>
      </c>
    </row>
    <row r="116" spans="1:13" x14ac:dyDescent="0.25">
      <c r="A116" s="117"/>
      <c r="B116" s="115"/>
      <c r="C116" s="116" t="s">
        <v>43</v>
      </c>
      <c r="D116" s="117" t="s">
        <v>14</v>
      </c>
      <c r="E116" s="151">
        <v>0.28599999999999998</v>
      </c>
      <c r="F116" s="146">
        <f>F115*E116</f>
        <v>8.58</v>
      </c>
      <c r="G116" s="212"/>
      <c r="H116" s="152"/>
      <c r="I116" s="152"/>
      <c r="J116" s="212">
        <f>F116*I116</f>
        <v>0</v>
      </c>
      <c r="K116" s="146"/>
      <c r="L116" s="146"/>
      <c r="M116" s="152">
        <f t="shared" si="20"/>
        <v>0</v>
      </c>
    </row>
    <row r="117" spans="1:13" x14ac:dyDescent="0.25">
      <c r="A117" s="117"/>
      <c r="B117" s="115"/>
      <c r="C117" s="116" t="s">
        <v>32</v>
      </c>
      <c r="D117" s="117" t="s">
        <v>15</v>
      </c>
      <c r="E117" s="151">
        <v>4.1000000000000003E-3</v>
      </c>
      <c r="F117" s="146">
        <f>F115*E117</f>
        <v>0.12300000000000001</v>
      </c>
      <c r="G117" s="212"/>
      <c r="H117" s="152"/>
      <c r="I117" s="152"/>
      <c r="J117" s="212"/>
      <c r="K117" s="146"/>
      <c r="L117" s="146">
        <f>F117*K117</f>
        <v>0</v>
      </c>
      <c r="M117" s="152">
        <f t="shared" si="20"/>
        <v>0</v>
      </c>
    </row>
    <row r="118" spans="1:13" x14ac:dyDescent="0.25">
      <c r="A118" s="117"/>
      <c r="B118" s="115"/>
      <c r="C118" s="116" t="s">
        <v>205</v>
      </c>
      <c r="D118" s="117" t="s">
        <v>24</v>
      </c>
      <c r="E118" s="151">
        <v>2.3E-3</v>
      </c>
      <c r="F118" s="146">
        <f>F115*E118</f>
        <v>6.9000000000000006E-2</v>
      </c>
      <c r="G118" s="212"/>
      <c r="H118" s="152">
        <f>F118*G118</f>
        <v>0</v>
      </c>
      <c r="I118" s="152"/>
      <c r="J118" s="212"/>
      <c r="K118" s="146"/>
      <c r="L118" s="146"/>
      <c r="M118" s="152">
        <f t="shared" si="20"/>
        <v>0</v>
      </c>
    </row>
    <row r="119" spans="1:13" x14ac:dyDescent="0.25">
      <c r="A119" s="117"/>
      <c r="B119" s="115"/>
      <c r="C119" s="116" t="s">
        <v>206</v>
      </c>
      <c r="D119" s="117" t="s">
        <v>34</v>
      </c>
      <c r="E119" s="151">
        <v>3.7999999999999999E-2</v>
      </c>
      <c r="F119" s="146">
        <f>F115*E119</f>
        <v>1.1399999999999999</v>
      </c>
      <c r="G119" s="212"/>
      <c r="H119" s="152">
        <f>F119*G119</f>
        <v>0</v>
      </c>
      <c r="I119" s="152"/>
      <c r="J119" s="212"/>
      <c r="K119" s="146"/>
      <c r="L119" s="146"/>
      <c r="M119" s="152">
        <f t="shared" si="20"/>
        <v>0</v>
      </c>
    </row>
    <row r="120" spans="1:13" x14ac:dyDescent="0.25">
      <c r="A120" s="117"/>
      <c r="B120" s="115"/>
      <c r="C120" s="116" t="s">
        <v>207</v>
      </c>
      <c r="D120" s="117" t="s">
        <v>34</v>
      </c>
      <c r="E120" s="151">
        <v>3.7999999999999999E-2</v>
      </c>
      <c r="F120" s="146">
        <f>F115*E120</f>
        <v>1.1399999999999999</v>
      </c>
      <c r="G120" s="212"/>
      <c r="H120" s="152">
        <f>F120*G120</f>
        <v>0</v>
      </c>
      <c r="I120" s="152"/>
      <c r="J120" s="212"/>
      <c r="K120" s="146"/>
      <c r="L120" s="146"/>
      <c r="M120" s="152">
        <f t="shared" si="20"/>
        <v>0</v>
      </c>
    </row>
    <row r="121" spans="1:13" x14ac:dyDescent="0.25">
      <c r="A121" s="131"/>
      <c r="B121" s="119"/>
      <c r="C121" s="120" t="s">
        <v>208</v>
      </c>
      <c r="D121" s="131" t="s">
        <v>34</v>
      </c>
      <c r="E121" s="153">
        <v>1.69</v>
      </c>
      <c r="F121" s="154">
        <f>F115*E121</f>
        <v>50.699999999999996</v>
      </c>
      <c r="G121" s="212"/>
      <c r="H121" s="155">
        <f>F121*G121</f>
        <v>0</v>
      </c>
      <c r="I121" s="155"/>
      <c r="J121" s="212"/>
      <c r="K121" s="154"/>
      <c r="L121" s="154"/>
      <c r="M121" s="152">
        <f t="shared" si="20"/>
        <v>0</v>
      </c>
    </row>
    <row r="122" spans="1:13" ht="27" x14ac:dyDescent="0.25">
      <c r="A122" s="117">
        <v>28</v>
      </c>
      <c r="B122" s="113" t="s">
        <v>212</v>
      </c>
      <c r="C122" s="142" t="s">
        <v>213</v>
      </c>
      <c r="D122" s="112" t="s">
        <v>55</v>
      </c>
      <c r="E122" s="149"/>
      <c r="F122" s="187">
        <v>2</v>
      </c>
      <c r="G122" s="145"/>
      <c r="H122" s="145"/>
      <c r="I122" s="145"/>
      <c r="J122" s="145"/>
      <c r="K122" s="145"/>
      <c r="L122" s="145"/>
      <c r="M122" s="150">
        <f t="shared" ref="M122:M126" si="22">L122+J122+H122</f>
        <v>0</v>
      </c>
    </row>
    <row r="123" spans="1:13" x14ac:dyDescent="0.25">
      <c r="A123" s="117"/>
      <c r="B123" s="115"/>
      <c r="C123" s="116" t="s">
        <v>43</v>
      </c>
      <c r="D123" s="117" t="s">
        <v>14</v>
      </c>
      <c r="E123" s="151">
        <v>1.51</v>
      </c>
      <c r="F123" s="146">
        <f>F122*E123</f>
        <v>3.02</v>
      </c>
      <c r="G123" s="146"/>
      <c r="H123" s="146"/>
      <c r="I123" s="146"/>
      <c r="J123" s="146">
        <f>F123*I123</f>
        <v>0</v>
      </c>
      <c r="K123" s="146"/>
      <c r="L123" s="146"/>
      <c r="M123" s="152">
        <f t="shared" si="22"/>
        <v>0</v>
      </c>
    </row>
    <row r="124" spans="1:13" x14ac:dyDescent="0.25">
      <c r="A124" s="117"/>
      <c r="B124" s="115"/>
      <c r="C124" s="213" t="s">
        <v>32</v>
      </c>
      <c r="D124" s="117" t="s">
        <v>15</v>
      </c>
      <c r="E124" s="151">
        <v>0.02</v>
      </c>
      <c r="F124" s="146">
        <f>F122*E124</f>
        <v>0.04</v>
      </c>
      <c r="G124" s="146"/>
      <c r="H124" s="146"/>
      <c r="I124" s="146"/>
      <c r="J124" s="146"/>
      <c r="K124" s="146"/>
      <c r="L124" s="146">
        <f>F124*K124</f>
        <v>0</v>
      </c>
      <c r="M124" s="152">
        <f t="shared" si="22"/>
        <v>0</v>
      </c>
    </row>
    <row r="125" spans="1:13" ht="27" x14ac:dyDescent="0.25">
      <c r="A125" s="117"/>
      <c r="B125" s="115"/>
      <c r="C125" s="116" t="s">
        <v>214</v>
      </c>
      <c r="D125" s="117" t="s">
        <v>55</v>
      </c>
      <c r="E125" s="151">
        <v>1</v>
      </c>
      <c r="F125" s="146">
        <f>F122*E125</f>
        <v>2</v>
      </c>
      <c r="G125" s="146"/>
      <c r="H125" s="146">
        <f>F125*G125</f>
        <v>0</v>
      </c>
      <c r="I125" s="146"/>
      <c r="J125" s="146"/>
      <c r="K125" s="146"/>
      <c r="L125" s="146"/>
      <c r="M125" s="152">
        <f t="shared" si="22"/>
        <v>0</v>
      </c>
    </row>
    <row r="126" spans="1:13" x14ac:dyDescent="0.25">
      <c r="A126" s="117"/>
      <c r="B126" s="119"/>
      <c r="C126" s="214" t="s">
        <v>36</v>
      </c>
      <c r="D126" s="131" t="s">
        <v>15</v>
      </c>
      <c r="E126" s="153">
        <v>0.28999999999999998</v>
      </c>
      <c r="F126" s="154">
        <f>F122*E126</f>
        <v>0.57999999999999996</v>
      </c>
      <c r="G126" s="154"/>
      <c r="H126" s="154">
        <f>F126*G126</f>
        <v>0</v>
      </c>
      <c r="I126" s="154"/>
      <c r="J126" s="154"/>
      <c r="K126" s="154"/>
      <c r="L126" s="154"/>
      <c r="M126" s="155">
        <f t="shared" si="22"/>
        <v>0</v>
      </c>
    </row>
    <row r="127" spans="1:13" ht="40.5" x14ac:dyDescent="0.25">
      <c r="A127" s="112">
        <v>27</v>
      </c>
      <c r="B127" s="113" t="s">
        <v>209</v>
      </c>
      <c r="C127" s="142" t="s">
        <v>210</v>
      </c>
      <c r="D127" s="148" t="s">
        <v>79</v>
      </c>
      <c r="E127" s="149"/>
      <c r="F127" s="187">
        <v>8</v>
      </c>
      <c r="G127" s="212"/>
      <c r="H127" s="150"/>
      <c r="I127" s="212"/>
      <c r="J127" s="150"/>
      <c r="K127" s="145"/>
      <c r="L127" s="145"/>
      <c r="M127" s="150">
        <f t="shared" ref="M127:M139" si="23">L127+J127+H127</f>
        <v>0</v>
      </c>
    </row>
    <row r="128" spans="1:13" x14ac:dyDescent="0.25">
      <c r="A128" s="117"/>
      <c r="B128" s="115"/>
      <c r="C128" s="116" t="s">
        <v>43</v>
      </c>
      <c r="D128" s="117" t="s">
        <v>14</v>
      </c>
      <c r="E128" s="151">
        <v>0.74</v>
      </c>
      <c r="F128" s="146">
        <f>F127*E128</f>
        <v>5.92</v>
      </c>
      <c r="G128" s="212"/>
      <c r="H128" s="152"/>
      <c r="I128" s="152"/>
      <c r="J128" s="152">
        <f>F128*I128</f>
        <v>0</v>
      </c>
      <c r="K128" s="146"/>
      <c r="L128" s="146"/>
      <c r="M128" s="152">
        <f t="shared" si="23"/>
        <v>0</v>
      </c>
    </row>
    <row r="129" spans="1:13" x14ac:dyDescent="0.25">
      <c r="A129" s="117"/>
      <c r="B129" s="115"/>
      <c r="C129" s="213" t="s">
        <v>32</v>
      </c>
      <c r="D129" s="117" t="s">
        <v>15</v>
      </c>
      <c r="E129" s="151">
        <v>6.6199999999999995E-2</v>
      </c>
      <c r="F129" s="146">
        <f>F127*E129</f>
        <v>0.52959999999999996</v>
      </c>
      <c r="G129" s="253"/>
      <c r="H129" s="152"/>
      <c r="I129" s="212"/>
      <c r="J129" s="152"/>
      <c r="K129" s="146"/>
      <c r="L129" s="146">
        <f>F129*K129</f>
        <v>0</v>
      </c>
      <c r="M129" s="152">
        <f t="shared" si="23"/>
        <v>0</v>
      </c>
    </row>
    <row r="130" spans="1:13" ht="27" x14ac:dyDescent="0.25">
      <c r="A130" s="117"/>
      <c r="B130" s="115"/>
      <c r="C130" s="116" t="s">
        <v>211</v>
      </c>
      <c r="D130" s="204" t="s">
        <v>79</v>
      </c>
      <c r="E130" s="151">
        <v>1.05</v>
      </c>
      <c r="F130" s="146">
        <f>F127*E130</f>
        <v>8.4</v>
      </c>
      <c r="G130" s="275"/>
      <c r="H130" s="152">
        <f>F130*G130</f>
        <v>0</v>
      </c>
      <c r="I130" s="212"/>
      <c r="J130" s="152"/>
      <c r="K130" s="146"/>
      <c r="L130" s="146"/>
      <c r="M130" s="152">
        <f t="shared" si="23"/>
        <v>0</v>
      </c>
    </row>
    <row r="131" spans="1:13" x14ac:dyDescent="0.25">
      <c r="A131" s="117"/>
      <c r="B131" s="115"/>
      <c r="C131" s="116" t="s">
        <v>206</v>
      </c>
      <c r="D131" s="117" t="s">
        <v>34</v>
      </c>
      <c r="E131" s="151">
        <v>0.128</v>
      </c>
      <c r="F131" s="146">
        <f>F127*E131</f>
        <v>1.024</v>
      </c>
      <c r="G131" s="253"/>
      <c r="H131" s="152">
        <f>F131*G131</f>
        <v>0</v>
      </c>
      <c r="I131" s="212"/>
      <c r="J131" s="152"/>
      <c r="K131" s="146"/>
      <c r="L131" s="146"/>
      <c r="M131" s="152">
        <f t="shared" si="23"/>
        <v>0</v>
      </c>
    </row>
    <row r="132" spans="1:13" x14ac:dyDescent="0.25">
      <c r="A132" s="117"/>
      <c r="B132" s="115"/>
      <c r="C132" s="116" t="s">
        <v>207</v>
      </c>
      <c r="D132" s="117" t="s">
        <v>34</v>
      </c>
      <c r="E132" s="151">
        <v>0.128</v>
      </c>
      <c r="F132" s="146">
        <f>F127*E132</f>
        <v>1.024</v>
      </c>
      <c r="G132" s="253"/>
      <c r="H132" s="152">
        <f>F132*G132</f>
        <v>0</v>
      </c>
      <c r="I132" s="212"/>
      <c r="J132" s="152"/>
      <c r="K132" s="146"/>
      <c r="L132" s="146"/>
      <c r="M132" s="152">
        <f t="shared" si="23"/>
        <v>0</v>
      </c>
    </row>
    <row r="133" spans="1:13" x14ac:dyDescent="0.25">
      <c r="A133" s="117"/>
      <c r="B133" s="115"/>
      <c r="C133" s="116" t="s">
        <v>208</v>
      </c>
      <c r="D133" s="117" t="s">
        <v>34</v>
      </c>
      <c r="E133" s="151">
        <v>0.112</v>
      </c>
      <c r="F133" s="146">
        <f>F127*E133</f>
        <v>0.89600000000000002</v>
      </c>
      <c r="G133" s="253"/>
      <c r="H133" s="152">
        <f>F133*G133</f>
        <v>0</v>
      </c>
      <c r="I133" s="212"/>
      <c r="J133" s="152"/>
      <c r="K133" s="146"/>
      <c r="L133" s="146"/>
      <c r="M133" s="152">
        <f t="shared" si="23"/>
        <v>0</v>
      </c>
    </row>
    <row r="134" spans="1:13" x14ac:dyDescent="0.25">
      <c r="A134" s="131"/>
      <c r="B134" s="119"/>
      <c r="C134" s="214" t="s">
        <v>36</v>
      </c>
      <c r="D134" s="131" t="s">
        <v>15</v>
      </c>
      <c r="E134" s="153">
        <v>0.13300000000000001</v>
      </c>
      <c r="F134" s="154">
        <f>F127*E134</f>
        <v>1.0640000000000001</v>
      </c>
      <c r="G134" s="254"/>
      <c r="H134" s="154">
        <f>F134*G134</f>
        <v>0</v>
      </c>
      <c r="I134" s="215"/>
      <c r="J134" s="154"/>
      <c r="K134" s="154"/>
      <c r="L134" s="154"/>
      <c r="M134" s="155">
        <f t="shared" si="23"/>
        <v>0</v>
      </c>
    </row>
    <row r="135" spans="1:13" ht="27" x14ac:dyDescent="0.25">
      <c r="A135" s="112">
        <v>29</v>
      </c>
      <c r="B135" s="113" t="s">
        <v>212</v>
      </c>
      <c r="C135" s="142" t="s">
        <v>218</v>
      </c>
      <c r="D135" s="112" t="s">
        <v>55</v>
      </c>
      <c r="E135" s="149"/>
      <c r="F135" s="187">
        <v>2</v>
      </c>
      <c r="G135" s="145"/>
      <c r="H135" s="145"/>
      <c r="I135" s="145"/>
      <c r="J135" s="145"/>
      <c r="K135" s="145"/>
      <c r="L135" s="145"/>
      <c r="M135" s="150">
        <f t="shared" si="23"/>
        <v>0</v>
      </c>
    </row>
    <row r="136" spans="1:13" x14ac:dyDescent="0.25">
      <c r="A136" s="117"/>
      <c r="B136" s="115"/>
      <c r="C136" s="116" t="s">
        <v>43</v>
      </c>
      <c r="D136" s="117" t="s">
        <v>14</v>
      </c>
      <c r="E136" s="151">
        <v>1.51</v>
      </c>
      <c r="F136" s="146">
        <f>F135*E136</f>
        <v>3.02</v>
      </c>
      <c r="G136" s="146"/>
      <c r="H136" s="146"/>
      <c r="I136" s="152"/>
      <c r="J136" s="146">
        <f>F136*I136</f>
        <v>0</v>
      </c>
      <c r="K136" s="146"/>
      <c r="L136" s="146"/>
      <c r="M136" s="152">
        <f t="shared" si="23"/>
        <v>0</v>
      </c>
    </row>
    <row r="137" spans="1:13" x14ac:dyDescent="0.25">
      <c r="A137" s="117"/>
      <c r="B137" s="115"/>
      <c r="C137" s="213" t="s">
        <v>32</v>
      </c>
      <c r="D137" s="117" t="s">
        <v>15</v>
      </c>
      <c r="E137" s="151">
        <v>0.02</v>
      </c>
      <c r="F137" s="146">
        <f>F135*E137</f>
        <v>0.04</v>
      </c>
      <c r="G137" s="146"/>
      <c r="H137" s="146"/>
      <c r="I137" s="146"/>
      <c r="J137" s="146"/>
      <c r="K137" s="146"/>
      <c r="L137" s="146">
        <f>F137*K137</f>
        <v>0</v>
      </c>
      <c r="M137" s="152">
        <f t="shared" si="23"/>
        <v>0</v>
      </c>
    </row>
    <row r="138" spans="1:13" x14ac:dyDescent="0.25">
      <c r="A138" s="117"/>
      <c r="B138" s="115"/>
      <c r="C138" s="116" t="s">
        <v>217</v>
      </c>
      <c r="D138" s="200" t="s">
        <v>55</v>
      </c>
      <c r="E138" s="151">
        <v>1</v>
      </c>
      <c r="F138" s="146">
        <f>F135*E138</f>
        <v>2</v>
      </c>
      <c r="G138" s="146"/>
      <c r="H138" s="146">
        <f>F138*G138</f>
        <v>0</v>
      </c>
      <c r="I138" s="146"/>
      <c r="J138" s="146"/>
      <c r="K138" s="146"/>
      <c r="L138" s="146"/>
      <c r="M138" s="152">
        <f t="shared" si="23"/>
        <v>0</v>
      </c>
    </row>
    <row r="139" spans="1:13" x14ac:dyDescent="0.25">
      <c r="A139" s="131"/>
      <c r="B139" s="115"/>
      <c r="C139" s="214" t="s">
        <v>36</v>
      </c>
      <c r="D139" s="131" t="s">
        <v>15</v>
      </c>
      <c r="E139" s="151">
        <v>0.28999999999999998</v>
      </c>
      <c r="F139" s="146">
        <f>F135*E139</f>
        <v>0.57999999999999996</v>
      </c>
      <c r="G139" s="154"/>
      <c r="H139" s="154">
        <f>F139*G139</f>
        <v>0</v>
      </c>
      <c r="I139" s="154"/>
      <c r="J139" s="154"/>
      <c r="K139" s="154"/>
      <c r="L139" s="154"/>
      <c r="M139" s="155">
        <f t="shared" si="23"/>
        <v>0</v>
      </c>
    </row>
    <row r="140" spans="1:13" ht="27" x14ac:dyDescent="0.25">
      <c r="A140" s="364">
        <v>19</v>
      </c>
      <c r="B140" s="362" t="s">
        <v>168</v>
      </c>
      <c r="C140" s="142" t="s">
        <v>169</v>
      </c>
      <c r="D140" s="112" t="s">
        <v>170</v>
      </c>
      <c r="E140" s="112"/>
      <c r="F140" s="157">
        <v>1.05</v>
      </c>
      <c r="G140" s="158"/>
      <c r="H140" s="158"/>
      <c r="I140" s="158"/>
      <c r="J140" s="158"/>
      <c r="K140" s="158"/>
      <c r="L140" s="158"/>
      <c r="M140" s="158"/>
    </row>
    <row r="141" spans="1:13" x14ac:dyDescent="0.25">
      <c r="A141" s="365"/>
      <c r="B141" s="363"/>
      <c r="C141" s="116" t="s">
        <v>43</v>
      </c>
      <c r="D141" s="117" t="s">
        <v>14</v>
      </c>
      <c r="E141" s="117">
        <v>3.52</v>
      </c>
      <c r="F141" s="159">
        <f>F140*E141</f>
        <v>3.6960000000000002</v>
      </c>
      <c r="G141" s="160"/>
      <c r="H141" s="146">
        <f t="shared" ref="H141:H144" si="24">F141*G141</f>
        <v>0</v>
      </c>
      <c r="I141" s="146"/>
      <c r="J141" s="146">
        <f t="shared" ref="J141:J144" si="25">F141*I141</f>
        <v>0</v>
      </c>
      <c r="K141" s="146"/>
      <c r="L141" s="146">
        <f t="shared" ref="L141:L144" si="26">F141*K141</f>
        <v>0</v>
      </c>
      <c r="M141" s="146">
        <f t="shared" ref="M141:M144" si="27">H141+J141+L141</f>
        <v>0</v>
      </c>
    </row>
    <row r="142" spans="1:13" x14ac:dyDescent="0.25">
      <c r="A142" s="365"/>
      <c r="B142" s="363"/>
      <c r="C142" s="116" t="s">
        <v>32</v>
      </c>
      <c r="D142" s="117" t="s">
        <v>15</v>
      </c>
      <c r="E142" s="117">
        <v>1.06</v>
      </c>
      <c r="F142" s="159">
        <f>F140*E142</f>
        <v>1.1130000000000002</v>
      </c>
      <c r="G142" s="160"/>
      <c r="H142" s="146">
        <f t="shared" si="24"/>
        <v>0</v>
      </c>
      <c r="I142" s="146"/>
      <c r="J142" s="146">
        <f t="shared" si="25"/>
        <v>0</v>
      </c>
      <c r="K142" s="146"/>
      <c r="L142" s="146">
        <f t="shared" si="26"/>
        <v>0</v>
      </c>
      <c r="M142" s="146">
        <f t="shared" si="27"/>
        <v>0</v>
      </c>
    </row>
    <row r="143" spans="1:13" ht="15.75" x14ac:dyDescent="0.25">
      <c r="A143" s="365"/>
      <c r="B143" s="363"/>
      <c r="C143" s="116" t="s">
        <v>171</v>
      </c>
      <c r="D143" s="117" t="s">
        <v>170</v>
      </c>
      <c r="E143" s="117">
        <v>1.24</v>
      </c>
      <c r="F143" s="159">
        <f>F140*E143</f>
        <v>1.302</v>
      </c>
      <c r="G143" s="160"/>
      <c r="H143" s="146">
        <f t="shared" si="24"/>
        <v>0</v>
      </c>
      <c r="I143" s="146"/>
      <c r="J143" s="146">
        <f t="shared" si="25"/>
        <v>0</v>
      </c>
      <c r="K143" s="146"/>
      <c r="L143" s="146">
        <f t="shared" si="26"/>
        <v>0</v>
      </c>
      <c r="M143" s="146">
        <f t="shared" si="27"/>
        <v>0</v>
      </c>
    </row>
    <row r="144" spans="1:13" x14ac:dyDescent="0.25">
      <c r="A144" s="365"/>
      <c r="B144" s="363"/>
      <c r="C144" s="116" t="s">
        <v>36</v>
      </c>
      <c r="D144" s="117" t="s">
        <v>15</v>
      </c>
      <c r="E144" s="117">
        <v>0.02</v>
      </c>
      <c r="F144" s="159">
        <f>F140*E144</f>
        <v>2.1000000000000001E-2</v>
      </c>
      <c r="G144" s="160"/>
      <c r="H144" s="146">
        <f t="shared" si="24"/>
        <v>0</v>
      </c>
      <c r="I144" s="146"/>
      <c r="J144" s="146">
        <f t="shared" si="25"/>
        <v>0</v>
      </c>
      <c r="K144" s="146"/>
      <c r="L144" s="146">
        <f t="shared" si="26"/>
        <v>0</v>
      </c>
      <c r="M144" s="146">
        <f t="shared" si="27"/>
        <v>0</v>
      </c>
    </row>
    <row r="145" spans="1:13" ht="27" x14ac:dyDescent="0.25">
      <c r="A145" s="176">
        <v>20</v>
      </c>
      <c r="B145" s="182" t="s">
        <v>178</v>
      </c>
      <c r="C145" s="177" t="s">
        <v>179</v>
      </c>
      <c r="D145" s="184" t="s">
        <v>180</v>
      </c>
      <c r="E145" s="178"/>
      <c r="F145" s="185">
        <v>3.5</v>
      </c>
      <c r="G145" s="300"/>
      <c r="H145" s="290"/>
      <c r="I145" s="300"/>
      <c r="J145" s="290"/>
      <c r="K145" s="300"/>
      <c r="L145" s="290"/>
      <c r="M145" s="301"/>
    </row>
    <row r="146" spans="1:13" x14ac:dyDescent="0.25">
      <c r="A146" s="179"/>
      <c r="B146" s="183" t="s">
        <v>27</v>
      </c>
      <c r="C146" s="180" t="s">
        <v>43</v>
      </c>
      <c r="D146" s="59" t="s">
        <v>127</v>
      </c>
      <c r="E146" s="181">
        <v>1</v>
      </c>
      <c r="F146" s="31">
        <f>F145*E146</f>
        <v>3.5</v>
      </c>
      <c r="G146" s="186"/>
      <c r="H146" s="291"/>
      <c r="I146" s="186"/>
      <c r="J146" s="291">
        <f>F146*I146</f>
        <v>0</v>
      </c>
      <c r="K146" s="186"/>
      <c r="L146" s="291"/>
      <c r="M146" s="302">
        <f>H146+J146+L146</f>
        <v>0</v>
      </c>
    </row>
    <row r="147" spans="1:13" ht="27" x14ac:dyDescent="0.25">
      <c r="A147" s="364">
        <v>21</v>
      </c>
      <c r="B147" s="162" t="s">
        <v>172</v>
      </c>
      <c r="C147" s="163" t="s">
        <v>173</v>
      </c>
      <c r="D147" s="164" t="s">
        <v>42</v>
      </c>
      <c r="E147" s="164"/>
      <c r="F147" s="157">
        <v>10.5</v>
      </c>
      <c r="G147" s="158"/>
      <c r="H147" s="165"/>
      <c r="I147" s="165"/>
      <c r="J147" s="165"/>
      <c r="K147" s="165"/>
      <c r="L147" s="165"/>
      <c r="M147" s="165"/>
    </row>
    <row r="148" spans="1:13" x14ac:dyDescent="0.25">
      <c r="A148" s="365"/>
      <c r="B148" s="166" t="s">
        <v>27</v>
      </c>
      <c r="C148" s="167" t="s">
        <v>43</v>
      </c>
      <c r="D148" s="168" t="s">
        <v>14</v>
      </c>
      <c r="E148" s="169">
        <v>1</v>
      </c>
      <c r="F148" s="170">
        <f>F147*E148</f>
        <v>10.5</v>
      </c>
      <c r="G148" s="160"/>
      <c r="H148" s="146">
        <f t="shared" ref="H148:H151" si="28">F148*G148</f>
        <v>0</v>
      </c>
      <c r="I148" s="146"/>
      <c r="J148" s="146">
        <f>F148*I148</f>
        <v>0</v>
      </c>
      <c r="K148" s="146"/>
      <c r="L148" s="146">
        <f t="shared" ref="L148:L151" si="29">F148*K148</f>
        <v>0</v>
      </c>
      <c r="M148" s="146">
        <f t="shared" ref="M148:M151" si="30">H148+J148+L148</f>
        <v>0</v>
      </c>
    </row>
    <row r="149" spans="1:13" x14ac:dyDescent="0.25">
      <c r="A149" s="365"/>
      <c r="B149" s="166" t="s">
        <v>27</v>
      </c>
      <c r="C149" s="167" t="s">
        <v>174</v>
      </c>
      <c r="D149" s="168" t="s">
        <v>45</v>
      </c>
      <c r="E149" s="169">
        <v>1</v>
      </c>
      <c r="F149" s="170">
        <f>F147*E149</f>
        <v>10.5</v>
      </c>
      <c r="G149" s="160"/>
      <c r="H149" s="146">
        <f t="shared" si="28"/>
        <v>0</v>
      </c>
      <c r="I149" s="146"/>
      <c r="J149" s="146">
        <f t="shared" ref="J149:J151" si="31">F149*I149</f>
        <v>0</v>
      </c>
      <c r="K149" s="146"/>
      <c r="L149" s="146">
        <f t="shared" si="29"/>
        <v>0</v>
      </c>
      <c r="M149" s="146">
        <f t="shared" si="30"/>
        <v>0</v>
      </c>
    </row>
    <row r="150" spans="1:13" x14ac:dyDescent="0.25">
      <c r="A150" s="365"/>
      <c r="B150" s="166" t="s">
        <v>175</v>
      </c>
      <c r="C150" s="167" t="s">
        <v>176</v>
      </c>
      <c r="D150" s="168" t="s">
        <v>24</v>
      </c>
      <c r="E150" s="169">
        <v>0.17</v>
      </c>
      <c r="F150" s="170">
        <f>F147*E150</f>
        <v>1.7850000000000001</v>
      </c>
      <c r="G150" s="160"/>
      <c r="H150" s="146">
        <f t="shared" si="28"/>
        <v>0</v>
      </c>
      <c r="I150" s="146"/>
      <c r="J150" s="146">
        <f t="shared" si="31"/>
        <v>0</v>
      </c>
      <c r="K150" s="146"/>
      <c r="L150" s="146">
        <f t="shared" si="29"/>
        <v>0</v>
      </c>
      <c r="M150" s="146">
        <f t="shared" si="30"/>
        <v>0</v>
      </c>
    </row>
    <row r="151" spans="1:13" x14ac:dyDescent="0.25">
      <c r="A151" s="366"/>
      <c r="B151" s="171"/>
      <c r="C151" s="172" t="s">
        <v>177</v>
      </c>
      <c r="D151" s="173" t="s">
        <v>15</v>
      </c>
      <c r="E151" s="174">
        <v>1.5699999999999999E-2</v>
      </c>
      <c r="F151" s="175">
        <v>2.0409999999999999</v>
      </c>
      <c r="G151" s="161"/>
      <c r="H151" s="154">
        <f t="shared" si="28"/>
        <v>0</v>
      </c>
      <c r="I151" s="154"/>
      <c r="J151" s="154">
        <f t="shared" si="31"/>
        <v>0</v>
      </c>
      <c r="K151" s="154"/>
      <c r="L151" s="154">
        <f t="shared" si="29"/>
        <v>0</v>
      </c>
      <c r="M151" s="154">
        <f t="shared" si="30"/>
        <v>0</v>
      </c>
    </row>
    <row r="152" spans="1:13" x14ac:dyDescent="0.25">
      <c r="A152" s="5"/>
      <c r="B152" s="5"/>
      <c r="C152" s="219" t="s">
        <v>20</v>
      </c>
      <c r="D152" s="5"/>
      <c r="E152" s="7"/>
      <c r="F152" s="7"/>
      <c r="G152" s="241"/>
      <c r="H152" s="303">
        <f>SUM(H31:H151)</f>
        <v>0</v>
      </c>
      <c r="I152" s="303"/>
      <c r="J152" s="303">
        <f>SUM(J31:J151)</f>
        <v>0</v>
      </c>
      <c r="K152" s="303"/>
      <c r="L152" s="303">
        <f>SUM(L31:L151)</f>
        <v>0</v>
      </c>
      <c r="M152" s="283">
        <f>SUM(M31:M151)</f>
        <v>0</v>
      </c>
    </row>
    <row r="153" spans="1:13" x14ac:dyDescent="0.25">
      <c r="A153" s="5"/>
      <c r="B153" s="5"/>
      <c r="C153" s="219" t="s">
        <v>80</v>
      </c>
      <c r="D153" s="219"/>
      <c r="E153" s="8"/>
      <c r="F153" s="8"/>
      <c r="G153" s="303"/>
      <c r="H153" s="303"/>
      <c r="I153" s="303"/>
      <c r="J153" s="303">
        <f>J152+J29</f>
        <v>0</v>
      </c>
      <c r="K153" s="303"/>
      <c r="L153" s="303">
        <f>L152+L29</f>
        <v>0</v>
      </c>
      <c r="M153" s="283">
        <f>M152+M29</f>
        <v>0</v>
      </c>
    </row>
    <row r="154" spans="1:13" ht="27" x14ac:dyDescent="0.25">
      <c r="A154" s="1"/>
      <c r="B154" s="2"/>
      <c r="C154" s="22" t="s">
        <v>81</v>
      </c>
      <c r="D154" s="3">
        <v>0.05</v>
      </c>
      <c r="E154" s="7"/>
      <c r="F154" s="7"/>
      <c r="G154" s="241"/>
      <c r="H154" s="241"/>
      <c r="I154" s="241"/>
      <c r="J154" s="241"/>
      <c r="K154" s="241"/>
      <c r="L154" s="241"/>
      <c r="M154" s="303">
        <f>H152*D154</f>
        <v>0</v>
      </c>
    </row>
    <row r="155" spans="1:13" x14ac:dyDescent="0.25">
      <c r="A155" s="1"/>
      <c r="B155" s="2"/>
      <c r="C155" s="22" t="s">
        <v>20</v>
      </c>
      <c r="D155" s="4"/>
      <c r="E155" s="7"/>
      <c r="F155" s="7"/>
      <c r="G155" s="241"/>
      <c r="H155" s="241"/>
      <c r="I155" s="241"/>
      <c r="J155" s="241"/>
      <c r="K155" s="241"/>
      <c r="L155" s="241"/>
      <c r="M155" s="303">
        <f>M154+M153</f>
        <v>0</v>
      </c>
    </row>
    <row r="156" spans="1:13" x14ac:dyDescent="0.25">
      <c r="A156" s="1"/>
      <c r="B156" s="2"/>
      <c r="C156" s="22" t="s">
        <v>82</v>
      </c>
      <c r="D156" s="3">
        <v>0.1</v>
      </c>
      <c r="E156" s="7"/>
      <c r="F156" s="7"/>
      <c r="G156" s="241"/>
      <c r="H156" s="241"/>
      <c r="I156" s="241"/>
      <c r="J156" s="241"/>
      <c r="K156" s="241"/>
      <c r="L156" s="241"/>
      <c r="M156" s="303">
        <f>M155*D156</f>
        <v>0</v>
      </c>
    </row>
    <row r="157" spans="1:13" x14ac:dyDescent="0.25">
      <c r="A157" s="1"/>
      <c r="B157" s="2"/>
      <c r="C157" s="22" t="s">
        <v>20</v>
      </c>
      <c r="D157" s="4"/>
      <c r="E157" s="7"/>
      <c r="F157" s="7"/>
      <c r="G157" s="241"/>
      <c r="H157" s="241"/>
      <c r="I157" s="241"/>
      <c r="J157" s="241"/>
      <c r="K157" s="241"/>
      <c r="L157" s="241"/>
      <c r="M157" s="303">
        <f>M156+M155</f>
        <v>0</v>
      </c>
    </row>
    <row r="158" spans="1:13" x14ac:dyDescent="0.25">
      <c r="A158" s="1"/>
      <c r="B158" s="2"/>
      <c r="C158" s="22" t="s">
        <v>83</v>
      </c>
      <c r="D158" s="3">
        <v>0.08</v>
      </c>
      <c r="E158" s="7"/>
      <c r="F158" s="7"/>
      <c r="G158" s="241"/>
      <c r="H158" s="241"/>
      <c r="I158" s="241"/>
      <c r="J158" s="241"/>
      <c r="K158" s="241"/>
      <c r="L158" s="241"/>
      <c r="M158" s="303">
        <f>M157*D158</f>
        <v>0</v>
      </c>
    </row>
    <row r="159" spans="1:13" x14ac:dyDescent="0.25">
      <c r="A159" s="1"/>
      <c r="B159" s="2"/>
      <c r="C159" s="22" t="s">
        <v>20</v>
      </c>
      <c r="D159" s="4"/>
      <c r="E159" s="7"/>
      <c r="F159" s="7"/>
      <c r="G159" s="241"/>
      <c r="H159" s="241"/>
      <c r="I159" s="241"/>
      <c r="J159" s="241"/>
      <c r="K159" s="241"/>
      <c r="L159" s="241"/>
      <c r="M159" s="304">
        <f>M158+M157</f>
        <v>0</v>
      </c>
    </row>
    <row r="160" spans="1:13" x14ac:dyDescent="0.25">
      <c r="A160" s="338" t="s">
        <v>84</v>
      </c>
      <c r="B160" s="339"/>
      <c r="C160" s="339"/>
      <c r="D160" s="339"/>
      <c r="E160" s="339"/>
      <c r="F160" s="339"/>
      <c r="G160" s="339"/>
      <c r="H160" s="339"/>
      <c r="I160" s="339"/>
      <c r="J160" s="339"/>
      <c r="K160" s="339"/>
      <c r="L160" s="339"/>
      <c r="M160" s="340"/>
    </row>
    <row r="161" spans="1:13" ht="27" x14ac:dyDescent="0.25">
      <c r="A161" s="370">
        <v>1</v>
      </c>
      <c r="B161" s="87" t="s">
        <v>85</v>
      </c>
      <c r="C161" s="101" t="s">
        <v>86</v>
      </c>
      <c r="D161" s="88" t="s">
        <v>55</v>
      </c>
      <c r="E161" s="89"/>
      <c r="F161" s="99">
        <v>1</v>
      </c>
      <c r="G161" s="150"/>
      <c r="H161" s="150"/>
      <c r="I161" s="150"/>
      <c r="J161" s="150"/>
      <c r="K161" s="150"/>
      <c r="L161" s="150"/>
      <c r="M161" s="150"/>
    </row>
    <row r="162" spans="1:13" x14ac:dyDescent="0.25">
      <c r="A162" s="371"/>
      <c r="B162" s="90"/>
      <c r="C162" s="44" t="s">
        <v>12</v>
      </c>
      <c r="D162" s="45" t="s">
        <v>14</v>
      </c>
      <c r="E162" s="156">
        <v>2.71</v>
      </c>
      <c r="F162" s="156">
        <f>F161*E162</f>
        <v>2.71</v>
      </c>
      <c r="G162" s="152"/>
      <c r="H162" s="152"/>
      <c r="I162" s="152"/>
      <c r="J162" s="152">
        <f>I162*F162</f>
        <v>0</v>
      </c>
      <c r="K162" s="152"/>
      <c r="L162" s="152"/>
      <c r="M162" s="152">
        <f>L162+J162+H162</f>
        <v>0</v>
      </c>
    </row>
    <row r="163" spans="1:13" x14ac:dyDescent="0.25">
      <c r="A163" s="371"/>
      <c r="B163" s="90"/>
      <c r="C163" s="44" t="s">
        <v>87</v>
      </c>
      <c r="D163" s="91" t="s">
        <v>15</v>
      </c>
      <c r="E163" s="156">
        <v>0.06</v>
      </c>
      <c r="F163" s="156">
        <f>E163*F161</f>
        <v>0.06</v>
      </c>
      <c r="G163" s="152"/>
      <c r="H163" s="152"/>
      <c r="I163" s="152"/>
      <c r="J163" s="152"/>
      <c r="K163" s="152"/>
      <c r="L163" s="152">
        <f>K163*F163</f>
        <v>0</v>
      </c>
      <c r="M163" s="152">
        <f>L163+J163+H163</f>
        <v>0</v>
      </c>
    </row>
    <row r="164" spans="1:13" x14ac:dyDescent="0.25">
      <c r="A164" s="371"/>
      <c r="B164" s="90"/>
      <c r="C164" s="44" t="s">
        <v>88</v>
      </c>
      <c r="D164" s="91" t="s">
        <v>15</v>
      </c>
      <c r="E164" s="156">
        <v>0.94</v>
      </c>
      <c r="F164" s="156">
        <f>E164*F161</f>
        <v>0.94</v>
      </c>
      <c r="G164" s="152"/>
      <c r="H164" s="152">
        <f>G164*F164</f>
        <v>0</v>
      </c>
      <c r="I164" s="152"/>
      <c r="J164" s="152"/>
      <c r="K164" s="152"/>
      <c r="L164" s="152"/>
      <c r="M164" s="152">
        <f>L164+J164+H164</f>
        <v>0</v>
      </c>
    </row>
    <row r="165" spans="1:13" x14ac:dyDescent="0.25">
      <c r="A165" s="372"/>
      <c r="B165" s="90"/>
      <c r="C165" s="44" t="s">
        <v>106</v>
      </c>
      <c r="D165" s="91" t="s">
        <v>55</v>
      </c>
      <c r="E165" s="156"/>
      <c r="F165" s="156">
        <v>1</v>
      </c>
      <c r="G165" s="152"/>
      <c r="H165" s="152">
        <f>G165*F165</f>
        <v>0</v>
      </c>
      <c r="I165" s="152"/>
      <c r="J165" s="152"/>
      <c r="K165" s="152"/>
      <c r="L165" s="152"/>
      <c r="M165" s="152">
        <f>L165+J165+H165</f>
        <v>0</v>
      </c>
    </row>
    <row r="166" spans="1:13" ht="27" x14ac:dyDescent="0.25">
      <c r="A166" s="370">
        <v>2</v>
      </c>
      <c r="B166" s="87" t="s">
        <v>89</v>
      </c>
      <c r="C166" s="100" t="s">
        <v>90</v>
      </c>
      <c r="D166" s="88" t="s">
        <v>55</v>
      </c>
      <c r="E166" s="89"/>
      <c r="F166" s="99">
        <v>7</v>
      </c>
      <c r="G166" s="150"/>
      <c r="H166" s="150"/>
      <c r="I166" s="150"/>
      <c r="J166" s="150"/>
      <c r="K166" s="150"/>
      <c r="L166" s="150"/>
      <c r="M166" s="150"/>
    </row>
    <row r="167" spans="1:13" x14ac:dyDescent="0.25">
      <c r="A167" s="371"/>
      <c r="B167" s="90"/>
      <c r="C167" s="44" t="s">
        <v>12</v>
      </c>
      <c r="D167" s="45" t="s">
        <v>14</v>
      </c>
      <c r="E167" s="156">
        <v>1.99</v>
      </c>
      <c r="F167" s="156">
        <f>E167*F166</f>
        <v>13.93</v>
      </c>
      <c r="G167" s="152"/>
      <c r="H167" s="152"/>
      <c r="I167" s="152"/>
      <c r="J167" s="152">
        <f>I167*F167</f>
        <v>0</v>
      </c>
      <c r="K167" s="152"/>
      <c r="L167" s="152"/>
      <c r="M167" s="152">
        <f>L167+J167+H167</f>
        <v>0</v>
      </c>
    </row>
    <row r="168" spans="1:13" ht="27" x14ac:dyDescent="0.25">
      <c r="A168" s="371"/>
      <c r="B168" s="90"/>
      <c r="C168" s="44" t="s">
        <v>103</v>
      </c>
      <c r="D168" s="45" t="s">
        <v>55</v>
      </c>
      <c r="E168" s="156"/>
      <c r="F168" s="156">
        <v>1</v>
      </c>
      <c r="G168" s="152"/>
      <c r="H168" s="152">
        <f>G168*F168</f>
        <v>0</v>
      </c>
      <c r="I168" s="152"/>
      <c r="J168" s="152"/>
      <c r="K168" s="152"/>
      <c r="L168" s="152"/>
      <c r="M168" s="152">
        <f>L168+J168+H168</f>
        <v>0</v>
      </c>
    </row>
    <row r="169" spans="1:13" ht="27" x14ac:dyDescent="0.25">
      <c r="A169" s="371"/>
      <c r="B169" s="90"/>
      <c r="C169" s="44" t="s">
        <v>104</v>
      </c>
      <c r="D169" s="45" t="s">
        <v>55</v>
      </c>
      <c r="E169" s="156"/>
      <c r="F169" s="156">
        <v>6</v>
      </c>
      <c r="G169" s="152"/>
      <c r="H169" s="152">
        <f>G169*F169</f>
        <v>0</v>
      </c>
      <c r="I169" s="152"/>
      <c r="J169" s="152"/>
      <c r="K169" s="152"/>
      <c r="L169" s="152"/>
      <c r="M169" s="152">
        <f>L169+J169+H169</f>
        <v>0</v>
      </c>
    </row>
    <row r="170" spans="1:13" x14ac:dyDescent="0.25">
      <c r="A170" s="372"/>
      <c r="B170" s="90"/>
      <c r="C170" s="44" t="s">
        <v>88</v>
      </c>
      <c r="D170" s="91" t="s">
        <v>15</v>
      </c>
      <c r="E170" s="156">
        <v>1.39</v>
      </c>
      <c r="F170" s="156">
        <f>E170*F166</f>
        <v>9.7299999999999986</v>
      </c>
      <c r="G170" s="152"/>
      <c r="H170" s="152">
        <f>G170*F170</f>
        <v>0</v>
      </c>
      <c r="I170" s="152"/>
      <c r="J170" s="152"/>
      <c r="K170" s="152"/>
      <c r="L170" s="152"/>
      <c r="M170" s="152">
        <f>L170+J170+H170</f>
        <v>0</v>
      </c>
    </row>
    <row r="171" spans="1:13" x14ac:dyDescent="0.25">
      <c r="A171" s="370">
        <v>3</v>
      </c>
      <c r="B171" s="87" t="s">
        <v>91</v>
      </c>
      <c r="C171" s="100" t="s">
        <v>92</v>
      </c>
      <c r="D171" s="92" t="s">
        <v>93</v>
      </c>
      <c r="E171" s="89"/>
      <c r="F171" s="99">
        <v>240</v>
      </c>
      <c r="G171" s="150"/>
      <c r="H171" s="150"/>
      <c r="I171" s="150"/>
      <c r="J171" s="150"/>
      <c r="K171" s="150"/>
      <c r="L171" s="150"/>
      <c r="M171" s="150"/>
    </row>
    <row r="172" spans="1:13" x14ac:dyDescent="0.25">
      <c r="A172" s="371"/>
      <c r="B172" s="90"/>
      <c r="C172" s="44" t="s">
        <v>12</v>
      </c>
      <c r="D172" s="45" t="s">
        <v>14</v>
      </c>
      <c r="E172" s="156">
        <v>0.13</v>
      </c>
      <c r="F172" s="156">
        <f>E172*F171</f>
        <v>31.200000000000003</v>
      </c>
      <c r="G172" s="152"/>
      <c r="H172" s="152"/>
      <c r="I172" s="152"/>
      <c r="J172" s="152">
        <f>I172*F172</f>
        <v>0</v>
      </c>
      <c r="K172" s="152"/>
      <c r="L172" s="152"/>
      <c r="M172" s="152">
        <f t="shared" ref="M172:M176" si="32">L172+J172+H172</f>
        <v>0</v>
      </c>
    </row>
    <row r="173" spans="1:13" x14ac:dyDescent="0.25">
      <c r="A173" s="371"/>
      <c r="B173" s="90"/>
      <c r="C173" s="44" t="s">
        <v>87</v>
      </c>
      <c r="D173" s="91" t="s">
        <v>15</v>
      </c>
      <c r="E173" s="156">
        <v>3.7100000000000001E-2</v>
      </c>
      <c r="F173" s="156">
        <f>E173*F171</f>
        <v>8.9039999999999999</v>
      </c>
      <c r="G173" s="152"/>
      <c r="H173" s="152"/>
      <c r="I173" s="152"/>
      <c r="J173" s="152"/>
      <c r="K173" s="152"/>
      <c r="L173" s="152">
        <f>K173*F173</f>
        <v>0</v>
      </c>
      <c r="M173" s="152">
        <f t="shared" si="32"/>
        <v>0</v>
      </c>
    </row>
    <row r="174" spans="1:13" x14ac:dyDescent="0.25">
      <c r="A174" s="371"/>
      <c r="B174" s="90"/>
      <c r="C174" s="44" t="s">
        <v>94</v>
      </c>
      <c r="D174" s="45" t="s">
        <v>93</v>
      </c>
      <c r="E174" s="156"/>
      <c r="F174" s="156">
        <v>40</v>
      </c>
      <c r="G174" s="152"/>
      <c r="H174" s="152">
        <f>G174*F174</f>
        <v>0</v>
      </c>
      <c r="I174" s="152"/>
      <c r="J174" s="152"/>
      <c r="K174" s="152"/>
      <c r="L174" s="152"/>
      <c r="M174" s="152">
        <f t="shared" si="32"/>
        <v>0</v>
      </c>
    </row>
    <row r="175" spans="1:13" x14ac:dyDescent="0.25">
      <c r="A175" s="371"/>
      <c r="B175" s="90"/>
      <c r="C175" s="44" t="s">
        <v>95</v>
      </c>
      <c r="D175" s="45" t="s">
        <v>93</v>
      </c>
      <c r="E175" s="156"/>
      <c r="F175" s="156">
        <v>200</v>
      </c>
      <c r="G175" s="152"/>
      <c r="H175" s="152">
        <f>G175*F175</f>
        <v>0</v>
      </c>
      <c r="I175" s="152"/>
      <c r="J175" s="152"/>
      <c r="K175" s="152"/>
      <c r="L175" s="152"/>
      <c r="M175" s="152">
        <f t="shared" si="32"/>
        <v>0</v>
      </c>
    </row>
    <row r="176" spans="1:13" x14ac:dyDescent="0.25">
      <c r="A176" s="372"/>
      <c r="B176" s="90"/>
      <c r="C176" s="44" t="s">
        <v>88</v>
      </c>
      <c r="D176" s="91" t="s">
        <v>15</v>
      </c>
      <c r="E176" s="156">
        <v>1.44E-2</v>
      </c>
      <c r="F176" s="156">
        <f>E176*F171</f>
        <v>3.456</v>
      </c>
      <c r="G176" s="152"/>
      <c r="H176" s="152">
        <f>G176*F176</f>
        <v>0</v>
      </c>
      <c r="I176" s="152"/>
      <c r="J176" s="152"/>
      <c r="K176" s="152"/>
      <c r="L176" s="152"/>
      <c r="M176" s="152">
        <f t="shared" si="32"/>
        <v>0</v>
      </c>
    </row>
    <row r="177" spans="1:13" ht="27" x14ac:dyDescent="0.25">
      <c r="A177" s="373">
        <v>4</v>
      </c>
      <c r="B177" s="93" t="s">
        <v>96</v>
      </c>
      <c r="C177" s="100" t="s">
        <v>185</v>
      </c>
      <c r="D177" s="88" t="s">
        <v>93</v>
      </c>
      <c r="E177" s="89"/>
      <c r="F177" s="99">
        <v>240</v>
      </c>
      <c r="G177" s="150"/>
      <c r="H177" s="150"/>
      <c r="I177" s="150"/>
      <c r="J177" s="150"/>
      <c r="K177" s="150"/>
      <c r="L177" s="150"/>
      <c r="M177" s="295"/>
    </row>
    <row r="178" spans="1:13" x14ac:dyDescent="0.25">
      <c r="A178" s="374"/>
      <c r="B178" s="90"/>
      <c r="C178" s="44" t="s">
        <v>12</v>
      </c>
      <c r="D178" s="45" t="s">
        <v>14</v>
      </c>
      <c r="E178" s="156">
        <v>0.15</v>
      </c>
      <c r="F178" s="156">
        <f>E178*F177</f>
        <v>36</v>
      </c>
      <c r="G178" s="152"/>
      <c r="H178" s="152"/>
      <c r="I178" s="152"/>
      <c r="J178" s="152">
        <f>I178*F178</f>
        <v>0</v>
      </c>
      <c r="K178" s="152"/>
      <c r="L178" s="152"/>
      <c r="M178" s="296">
        <f>L178+J178+H178</f>
        <v>0</v>
      </c>
    </row>
    <row r="179" spans="1:13" x14ac:dyDescent="0.25">
      <c r="A179" s="374"/>
      <c r="B179" s="198"/>
      <c r="C179" s="44" t="s">
        <v>87</v>
      </c>
      <c r="D179" s="91" t="s">
        <v>15</v>
      </c>
      <c r="E179" s="156">
        <v>1.6999999999999999E-3</v>
      </c>
      <c r="F179" s="156">
        <f>E179*F177</f>
        <v>0.40799999999999997</v>
      </c>
      <c r="G179" s="152"/>
      <c r="H179" s="152"/>
      <c r="I179" s="152"/>
      <c r="J179" s="152"/>
      <c r="K179" s="152"/>
      <c r="L179" s="152">
        <f>K179*F179</f>
        <v>0</v>
      </c>
      <c r="M179" s="296">
        <f>L179+J179+H179</f>
        <v>0</v>
      </c>
    </row>
    <row r="180" spans="1:13" x14ac:dyDescent="0.25">
      <c r="A180" s="374"/>
      <c r="B180" s="90"/>
      <c r="C180" s="44" t="s">
        <v>97</v>
      </c>
      <c r="D180" s="91" t="s">
        <v>93</v>
      </c>
      <c r="E180" s="156"/>
      <c r="F180" s="156">
        <v>240</v>
      </c>
      <c r="G180" s="152"/>
      <c r="H180" s="152">
        <f>F180*G180</f>
        <v>0</v>
      </c>
      <c r="I180" s="152"/>
      <c r="J180" s="152"/>
      <c r="K180" s="152"/>
      <c r="L180" s="152"/>
      <c r="M180" s="296">
        <f>L180+J180+H180</f>
        <v>0</v>
      </c>
    </row>
    <row r="181" spans="1:13" x14ac:dyDescent="0.25">
      <c r="A181" s="375"/>
      <c r="B181" s="90"/>
      <c r="C181" s="44" t="s">
        <v>88</v>
      </c>
      <c r="D181" s="91" t="s">
        <v>15</v>
      </c>
      <c r="E181" s="156">
        <v>1.15E-2</v>
      </c>
      <c r="F181" s="156">
        <f>E181*F177</f>
        <v>2.76</v>
      </c>
      <c r="G181" s="152"/>
      <c r="H181" s="152">
        <f>G181*F181</f>
        <v>0</v>
      </c>
      <c r="I181" s="152"/>
      <c r="J181" s="152"/>
      <c r="K181" s="152"/>
      <c r="L181" s="152"/>
      <c r="M181" s="152">
        <f>L181+J181+H181</f>
        <v>0</v>
      </c>
    </row>
    <row r="182" spans="1:13" ht="27" x14ac:dyDescent="0.25">
      <c r="A182" s="370">
        <v>5</v>
      </c>
      <c r="B182" s="87" t="s">
        <v>98</v>
      </c>
      <c r="C182" s="80" t="s">
        <v>148</v>
      </c>
      <c r="D182" s="88" t="s">
        <v>55</v>
      </c>
      <c r="E182" s="89"/>
      <c r="F182" s="99">
        <v>4</v>
      </c>
      <c r="G182" s="150"/>
      <c r="H182" s="150"/>
      <c r="I182" s="150"/>
      <c r="J182" s="150"/>
      <c r="K182" s="150"/>
      <c r="L182" s="150"/>
      <c r="M182" s="295"/>
    </row>
    <row r="183" spans="1:13" x14ac:dyDescent="0.25">
      <c r="A183" s="371"/>
      <c r="B183" s="90"/>
      <c r="C183" s="44" t="s">
        <v>12</v>
      </c>
      <c r="D183" s="45" t="s">
        <v>14</v>
      </c>
      <c r="E183" s="156">
        <v>0.34</v>
      </c>
      <c r="F183" s="156">
        <f>E183*F182</f>
        <v>1.36</v>
      </c>
      <c r="G183" s="152"/>
      <c r="H183" s="152"/>
      <c r="I183" s="152"/>
      <c r="J183" s="152">
        <f>I183*F183</f>
        <v>0</v>
      </c>
      <c r="K183" s="152"/>
      <c r="L183" s="152"/>
      <c r="M183" s="296">
        <f t="shared" ref="M183:M186" si="33">L183+J183+H183</f>
        <v>0</v>
      </c>
    </row>
    <row r="184" spans="1:13" x14ac:dyDescent="0.25">
      <c r="A184" s="371"/>
      <c r="B184" s="90"/>
      <c r="C184" s="44" t="s">
        <v>87</v>
      </c>
      <c r="D184" s="91" t="s">
        <v>15</v>
      </c>
      <c r="E184" s="156">
        <v>1.2999999999999999E-2</v>
      </c>
      <c r="F184" s="156">
        <f>E184*F182</f>
        <v>5.1999999999999998E-2</v>
      </c>
      <c r="G184" s="152"/>
      <c r="H184" s="152"/>
      <c r="I184" s="152"/>
      <c r="J184" s="152"/>
      <c r="K184" s="152"/>
      <c r="L184" s="152">
        <f>K184*F184</f>
        <v>0</v>
      </c>
      <c r="M184" s="296">
        <f t="shared" si="33"/>
        <v>0</v>
      </c>
    </row>
    <row r="185" spans="1:13" x14ac:dyDescent="0.25">
      <c r="A185" s="371"/>
      <c r="B185" s="198"/>
      <c r="C185" s="44" t="s">
        <v>99</v>
      </c>
      <c r="D185" s="45" t="s">
        <v>55</v>
      </c>
      <c r="E185" s="156"/>
      <c r="F185" s="156">
        <v>4</v>
      </c>
      <c r="G185" s="152"/>
      <c r="H185" s="152">
        <f t="shared" ref="H185:H186" si="34">G185*F185</f>
        <v>0</v>
      </c>
      <c r="I185" s="152"/>
      <c r="J185" s="152"/>
      <c r="K185" s="152"/>
      <c r="L185" s="152"/>
      <c r="M185" s="296">
        <f t="shared" si="33"/>
        <v>0</v>
      </c>
    </row>
    <row r="186" spans="1:13" x14ac:dyDescent="0.25">
      <c r="A186" s="372"/>
      <c r="B186" s="95"/>
      <c r="C186" s="46" t="s">
        <v>88</v>
      </c>
      <c r="D186" s="96" t="s">
        <v>15</v>
      </c>
      <c r="E186" s="97">
        <v>9.4E-2</v>
      </c>
      <c r="F186" s="97">
        <f>E186*F182</f>
        <v>0.376</v>
      </c>
      <c r="G186" s="155"/>
      <c r="H186" s="155">
        <f t="shared" si="34"/>
        <v>0</v>
      </c>
      <c r="I186" s="155"/>
      <c r="J186" s="155"/>
      <c r="K186" s="155"/>
      <c r="L186" s="155"/>
      <c r="M186" s="297">
        <f t="shared" si="33"/>
        <v>0</v>
      </c>
    </row>
    <row r="187" spans="1:13" ht="27" x14ac:dyDescent="0.25">
      <c r="A187" s="370">
        <v>6</v>
      </c>
      <c r="B187" s="87" t="s">
        <v>100</v>
      </c>
      <c r="C187" s="100" t="s">
        <v>149</v>
      </c>
      <c r="D187" s="88" t="s">
        <v>55</v>
      </c>
      <c r="E187" s="89"/>
      <c r="F187" s="99">
        <v>3</v>
      </c>
      <c r="G187" s="150"/>
      <c r="H187" s="150"/>
      <c r="I187" s="150"/>
      <c r="J187" s="150"/>
      <c r="K187" s="150"/>
      <c r="L187" s="150"/>
      <c r="M187" s="295"/>
    </row>
    <row r="188" spans="1:13" x14ac:dyDescent="0.25">
      <c r="A188" s="371"/>
      <c r="B188" s="90"/>
      <c r="C188" s="44" t="s">
        <v>12</v>
      </c>
      <c r="D188" s="45" t="s">
        <v>14</v>
      </c>
      <c r="E188" s="156">
        <v>0.68</v>
      </c>
      <c r="F188" s="156">
        <f>E188*F187</f>
        <v>2.04</v>
      </c>
      <c r="G188" s="152"/>
      <c r="H188" s="152"/>
      <c r="I188" s="152"/>
      <c r="J188" s="152">
        <f>I188*F188</f>
        <v>0</v>
      </c>
      <c r="K188" s="152"/>
      <c r="L188" s="152"/>
      <c r="M188" s="296">
        <f>L188+J188+H188</f>
        <v>0</v>
      </c>
    </row>
    <row r="189" spans="1:13" x14ac:dyDescent="0.25">
      <c r="A189" s="371"/>
      <c r="B189" s="90"/>
      <c r="C189" s="44" t="s">
        <v>87</v>
      </c>
      <c r="D189" s="91" t="s">
        <v>15</v>
      </c>
      <c r="E189" s="156">
        <v>1.0999999999999999E-2</v>
      </c>
      <c r="F189" s="156">
        <f>E189*F187</f>
        <v>3.3000000000000002E-2</v>
      </c>
      <c r="G189" s="152"/>
      <c r="H189" s="152"/>
      <c r="I189" s="152"/>
      <c r="J189" s="152"/>
      <c r="K189" s="152"/>
      <c r="L189" s="152"/>
      <c r="M189" s="296">
        <f>L189+J189+H189</f>
        <v>0</v>
      </c>
    </row>
    <row r="190" spans="1:13" x14ac:dyDescent="0.25">
      <c r="A190" s="371"/>
      <c r="B190" s="90"/>
      <c r="C190" s="44" t="s">
        <v>101</v>
      </c>
      <c r="D190" s="198" t="s">
        <v>55</v>
      </c>
      <c r="E190" s="156"/>
      <c r="F190" s="156">
        <v>3</v>
      </c>
      <c r="G190" s="152"/>
      <c r="H190" s="152">
        <f>G190*F190</f>
        <v>0</v>
      </c>
      <c r="I190" s="152"/>
      <c r="J190" s="152"/>
      <c r="K190" s="152"/>
      <c r="L190" s="152"/>
      <c r="M190" s="296">
        <f>L190+J190+H190</f>
        <v>0</v>
      </c>
    </row>
    <row r="191" spans="1:13" x14ac:dyDescent="0.25">
      <c r="A191" s="372"/>
      <c r="B191" s="90"/>
      <c r="C191" s="44" t="s">
        <v>88</v>
      </c>
      <c r="D191" s="91" t="s">
        <v>15</v>
      </c>
      <c r="E191" s="156">
        <v>0.10299999999999999</v>
      </c>
      <c r="F191" s="156">
        <f>E191*F187</f>
        <v>0.309</v>
      </c>
      <c r="G191" s="152"/>
      <c r="H191" s="152">
        <f>G191*F191</f>
        <v>0</v>
      </c>
      <c r="I191" s="152"/>
      <c r="J191" s="152"/>
      <c r="K191" s="152"/>
      <c r="L191" s="152"/>
      <c r="M191" s="296">
        <f>L191+J191+H191</f>
        <v>0</v>
      </c>
    </row>
    <row r="192" spans="1:13" ht="27" x14ac:dyDescent="0.25">
      <c r="A192" s="370">
        <v>7</v>
      </c>
      <c r="B192" s="87" t="s">
        <v>102</v>
      </c>
      <c r="C192" s="98" t="s">
        <v>150</v>
      </c>
      <c r="D192" s="88" t="s">
        <v>55</v>
      </c>
      <c r="E192" s="89"/>
      <c r="F192" s="99">
        <v>33</v>
      </c>
      <c r="G192" s="150"/>
      <c r="H192" s="150"/>
      <c r="I192" s="150"/>
      <c r="J192" s="150"/>
      <c r="K192" s="150"/>
      <c r="L192" s="150"/>
      <c r="M192" s="150"/>
    </row>
    <row r="193" spans="1:13" x14ac:dyDescent="0.25">
      <c r="A193" s="371"/>
      <c r="B193" s="90"/>
      <c r="C193" s="44" t="s">
        <v>12</v>
      </c>
      <c r="D193" s="45" t="s">
        <v>14</v>
      </c>
      <c r="E193" s="156">
        <v>3.41</v>
      </c>
      <c r="F193" s="156">
        <f>E193*F192</f>
        <v>112.53</v>
      </c>
      <c r="G193" s="152"/>
      <c r="H193" s="152"/>
      <c r="I193" s="152"/>
      <c r="J193" s="152">
        <f>I193*F193</f>
        <v>0</v>
      </c>
      <c r="K193" s="152"/>
      <c r="L193" s="152"/>
      <c r="M193" s="152">
        <f t="shared" ref="M193:M197" si="35">L193+J193+H193</f>
        <v>0</v>
      </c>
    </row>
    <row r="194" spans="1:13" x14ac:dyDescent="0.25">
      <c r="A194" s="371"/>
      <c r="B194" s="90"/>
      <c r="C194" s="44" t="s">
        <v>87</v>
      </c>
      <c r="D194" s="91" t="s">
        <v>15</v>
      </c>
      <c r="E194" s="156">
        <v>3.5000000000000003E-2</v>
      </c>
      <c r="F194" s="156">
        <f>E194*F192</f>
        <v>1.155</v>
      </c>
      <c r="G194" s="152"/>
      <c r="H194" s="152"/>
      <c r="I194" s="152"/>
      <c r="J194" s="152"/>
      <c r="K194" s="152"/>
      <c r="L194" s="152">
        <f>K194*F194</f>
        <v>0</v>
      </c>
      <c r="M194" s="152">
        <f t="shared" si="35"/>
        <v>0</v>
      </c>
    </row>
    <row r="195" spans="1:13" x14ac:dyDescent="0.25">
      <c r="A195" s="371"/>
      <c r="B195" s="90"/>
      <c r="C195" s="44" t="s">
        <v>107</v>
      </c>
      <c r="D195" s="91" t="s">
        <v>55</v>
      </c>
      <c r="E195" s="156"/>
      <c r="F195" s="156">
        <v>30</v>
      </c>
      <c r="G195" s="152"/>
      <c r="H195" s="152">
        <f>G195*F195</f>
        <v>0</v>
      </c>
      <c r="I195" s="152"/>
      <c r="J195" s="152"/>
      <c r="K195" s="152"/>
      <c r="L195" s="152"/>
      <c r="M195" s="152">
        <f t="shared" si="35"/>
        <v>0</v>
      </c>
    </row>
    <row r="196" spans="1:13" x14ac:dyDescent="0.25">
      <c r="A196" s="371"/>
      <c r="B196" s="90"/>
      <c r="C196" s="44" t="s">
        <v>105</v>
      </c>
      <c r="D196" s="91" t="s">
        <v>55</v>
      </c>
      <c r="E196" s="156"/>
      <c r="F196" s="156">
        <v>3</v>
      </c>
      <c r="G196" s="152"/>
      <c r="H196" s="152">
        <f>G196*F196</f>
        <v>0</v>
      </c>
      <c r="I196" s="152"/>
      <c r="J196" s="152"/>
      <c r="K196" s="152"/>
      <c r="L196" s="152"/>
      <c r="M196" s="152">
        <f t="shared" si="35"/>
        <v>0</v>
      </c>
    </row>
    <row r="197" spans="1:13" x14ac:dyDescent="0.25">
      <c r="A197" s="372"/>
      <c r="B197" s="95"/>
      <c r="C197" s="46" t="s">
        <v>88</v>
      </c>
      <c r="D197" s="96" t="s">
        <v>15</v>
      </c>
      <c r="E197" s="97">
        <v>0.625</v>
      </c>
      <c r="F197" s="97">
        <f>E197*F192</f>
        <v>20.625</v>
      </c>
      <c r="G197" s="155"/>
      <c r="H197" s="155">
        <f>G197*F197</f>
        <v>0</v>
      </c>
      <c r="I197" s="155"/>
      <c r="J197" s="155"/>
      <c r="K197" s="155"/>
      <c r="L197" s="155"/>
      <c r="M197" s="155">
        <f t="shared" si="35"/>
        <v>0</v>
      </c>
    </row>
    <row r="198" spans="1:13" x14ac:dyDescent="0.25">
      <c r="A198" s="255"/>
      <c r="B198" s="255"/>
      <c r="C198" s="255" t="s">
        <v>20</v>
      </c>
      <c r="D198" s="256"/>
      <c r="E198" s="255"/>
      <c r="F198" s="256"/>
      <c r="G198" s="305"/>
      <c r="H198" s="306">
        <f>SUM(H161:H197)</f>
        <v>0</v>
      </c>
      <c r="I198" s="305"/>
      <c r="J198" s="306">
        <f>SUM(J161:J197)</f>
        <v>0</v>
      </c>
      <c r="K198" s="305"/>
      <c r="L198" s="306">
        <f>SUM(L161:L197)</f>
        <v>0</v>
      </c>
      <c r="M198" s="307">
        <f>SUM(M161:M197)</f>
        <v>0</v>
      </c>
    </row>
    <row r="199" spans="1:13" s="9" customFormat="1" ht="27" x14ac:dyDescent="0.25">
      <c r="A199" s="1"/>
      <c r="B199" s="2"/>
      <c r="C199" s="23" t="s">
        <v>81</v>
      </c>
      <c r="D199" s="3">
        <v>0.05</v>
      </c>
      <c r="E199" s="5"/>
      <c r="F199" s="5"/>
      <c r="G199" s="280"/>
      <c r="H199" s="241"/>
      <c r="I199" s="241"/>
      <c r="J199" s="241"/>
      <c r="K199" s="241"/>
      <c r="L199" s="241"/>
      <c r="M199" s="303">
        <f>H198*D199</f>
        <v>0</v>
      </c>
    </row>
    <row r="200" spans="1:13" s="9" customFormat="1" ht="15" customHeight="1" x14ac:dyDescent="0.25">
      <c r="A200" s="1"/>
      <c r="B200" s="2"/>
      <c r="C200" s="23" t="s">
        <v>20</v>
      </c>
      <c r="D200" s="4"/>
      <c r="E200" s="5"/>
      <c r="F200" s="5"/>
      <c r="G200" s="280"/>
      <c r="H200" s="241"/>
      <c r="I200" s="241"/>
      <c r="J200" s="241"/>
      <c r="K200" s="241"/>
      <c r="L200" s="241"/>
      <c r="M200" s="303">
        <f>M199+M198</f>
        <v>0</v>
      </c>
    </row>
    <row r="201" spans="1:13" s="9" customFormat="1" ht="15" customHeight="1" x14ac:dyDescent="0.25">
      <c r="A201" s="1"/>
      <c r="B201" s="2"/>
      <c r="C201" s="23" t="s">
        <v>108</v>
      </c>
      <c r="D201" s="3">
        <v>0.75</v>
      </c>
      <c r="E201" s="5"/>
      <c r="F201" s="5"/>
      <c r="G201" s="280"/>
      <c r="H201" s="241"/>
      <c r="I201" s="241"/>
      <c r="J201" s="241"/>
      <c r="K201" s="241"/>
      <c r="L201" s="241"/>
      <c r="M201" s="303">
        <f>J198*D201</f>
        <v>0</v>
      </c>
    </row>
    <row r="202" spans="1:13" s="9" customFormat="1" ht="15" customHeight="1" x14ac:dyDescent="0.25">
      <c r="A202" s="1"/>
      <c r="B202" s="2"/>
      <c r="C202" s="23" t="s">
        <v>20</v>
      </c>
      <c r="D202" s="4"/>
      <c r="E202" s="10"/>
      <c r="F202" s="5"/>
      <c r="G202" s="280"/>
      <c r="H202" s="241"/>
      <c r="I202" s="241"/>
      <c r="J202" s="241"/>
      <c r="K202" s="241"/>
      <c r="L202" s="241"/>
      <c r="M202" s="303">
        <f>M201+M200</f>
        <v>0</v>
      </c>
    </row>
    <row r="203" spans="1:13" s="9" customFormat="1" ht="15" customHeight="1" x14ac:dyDescent="0.25">
      <c r="A203" s="1"/>
      <c r="B203" s="2"/>
      <c r="C203" s="23" t="s">
        <v>109</v>
      </c>
      <c r="D203" s="3">
        <v>0.08</v>
      </c>
      <c r="E203" s="10"/>
      <c r="F203" s="5"/>
      <c r="G203" s="280"/>
      <c r="H203" s="241"/>
      <c r="I203" s="241"/>
      <c r="J203" s="241"/>
      <c r="K203" s="241"/>
      <c r="L203" s="241"/>
      <c r="M203" s="303">
        <f>M202*D203</f>
        <v>0</v>
      </c>
    </row>
    <row r="204" spans="1:13" s="9" customFormat="1" ht="15" customHeight="1" x14ac:dyDescent="0.25">
      <c r="A204" s="1"/>
      <c r="B204" s="2"/>
      <c r="C204" s="23" t="s">
        <v>20</v>
      </c>
      <c r="D204" s="4"/>
      <c r="E204" s="10"/>
      <c r="F204" s="5"/>
      <c r="G204" s="280"/>
      <c r="H204" s="241"/>
      <c r="I204" s="241"/>
      <c r="J204" s="241"/>
      <c r="K204" s="241"/>
      <c r="L204" s="241"/>
      <c r="M204" s="304">
        <f>M203+M202</f>
        <v>0</v>
      </c>
    </row>
    <row r="205" spans="1:13" x14ac:dyDescent="0.25">
      <c r="A205" s="338" t="s">
        <v>110</v>
      </c>
      <c r="B205" s="339"/>
      <c r="C205" s="339"/>
      <c r="D205" s="339"/>
      <c r="E205" s="339"/>
      <c r="F205" s="339"/>
      <c r="G205" s="339"/>
      <c r="H205" s="339"/>
      <c r="I205" s="339"/>
      <c r="J205" s="339"/>
      <c r="K205" s="339"/>
      <c r="L205" s="339"/>
      <c r="M205" s="340"/>
    </row>
    <row r="206" spans="1:13" ht="40.5" x14ac:dyDescent="0.25">
      <c r="A206" s="359">
        <v>1</v>
      </c>
      <c r="B206" s="48" t="s">
        <v>115</v>
      </c>
      <c r="C206" s="76" t="s">
        <v>118</v>
      </c>
      <c r="D206" s="49" t="s">
        <v>79</v>
      </c>
      <c r="E206" s="50"/>
      <c r="F206" s="75">
        <v>35</v>
      </c>
      <c r="G206" s="290"/>
      <c r="H206" s="290"/>
      <c r="I206" s="290"/>
      <c r="J206" s="290"/>
      <c r="K206" s="290"/>
      <c r="L206" s="290"/>
      <c r="M206" s="308"/>
    </row>
    <row r="207" spans="1:13" x14ac:dyDescent="0.25">
      <c r="A207" s="360"/>
      <c r="B207" s="52"/>
      <c r="C207" s="53" t="s">
        <v>43</v>
      </c>
      <c r="D207" s="54" t="s">
        <v>14</v>
      </c>
      <c r="E207" s="26">
        <f>0.583</f>
        <v>0.58299999999999996</v>
      </c>
      <c r="F207" s="55">
        <f>F206*E207</f>
        <v>20.404999999999998</v>
      </c>
      <c r="G207" s="309"/>
      <c r="H207" s="310"/>
      <c r="I207" s="309"/>
      <c r="J207" s="309">
        <f>F207*I207</f>
        <v>0</v>
      </c>
      <c r="K207" s="309"/>
      <c r="L207" s="309"/>
      <c r="M207" s="298">
        <f>H207+J207+L207</f>
        <v>0</v>
      </c>
    </row>
    <row r="208" spans="1:13" x14ac:dyDescent="0.25">
      <c r="A208" s="360"/>
      <c r="B208" s="56"/>
      <c r="C208" s="53" t="s">
        <v>32</v>
      </c>
      <c r="D208" s="54" t="s">
        <v>15</v>
      </c>
      <c r="E208" s="26">
        <v>4.5999999999999999E-3</v>
      </c>
      <c r="F208" s="55">
        <f>F206*E208</f>
        <v>0.161</v>
      </c>
      <c r="G208" s="309"/>
      <c r="H208" s="309"/>
      <c r="I208" s="309"/>
      <c r="J208" s="309"/>
      <c r="K208" s="309"/>
      <c r="L208" s="309">
        <f>F208*K208</f>
        <v>0</v>
      </c>
      <c r="M208" s="298">
        <f>H208+J208+L208</f>
        <v>0</v>
      </c>
    </row>
    <row r="209" spans="1:13" x14ac:dyDescent="0.25">
      <c r="A209" s="360"/>
      <c r="B209" s="54"/>
      <c r="C209" s="53" t="s">
        <v>116</v>
      </c>
      <c r="D209" s="54" t="s">
        <v>79</v>
      </c>
      <c r="E209" s="26">
        <v>1</v>
      </c>
      <c r="F209" s="55">
        <f>F206*E209</f>
        <v>35</v>
      </c>
      <c r="G209" s="309"/>
      <c r="H209" s="309">
        <f>F209*G209</f>
        <v>0</v>
      </c>
      <c r="I209" s="309"/>
      <c r="J209" s="309"/>
      <c r="K209" s="309"/>
      <c r="L209" s="309"/>
      <c r="M209" s="298">
        <f>H209+J209+L209</f>
        <v>0</v>
      </c>
    </row>
    <row r="210" spans="1:13" x14ac:dyDescent="0.25">
      <c r="A210" s="361"/>
      <c r="B210" s="57"/>
      <c r="C210" s="58" t="s">
        <v>36</v>
      </c>
      <c r="D210" s="59" t="s">
        <v>15</v>
      </c>
      <c r="E210" s="31">
        <v>0.16</v>
      </c>
      <c r="F210" s="31">
        <f>F206*E210</f>
        <v>5.6000000000000005</v>
      </c>
      <c r="G210" s="291"/>
      <c r="H210" s="291">
        <f>F210*G210</f>
        <v>0</v>
      </c>
      <c r="I210" s="291"/>
      <c r="J210" s="291"/>
      <c r="K210" s="291"/>
      <c r="L210" s="291"/>
      <c r="M210" s="299">
        <f>H210+J210+L210</f>
        <v>0</v>
      </c>
    </row>
    <row r="211" spans="1:13" ht="27" x14ac:dyDescent="0.25">
      <c r="A211" s="359">
        <v>2</v>
      </c>
      <c r="B211" s="48" t="s">
        <v>119</v>
      </c>
      <c r="C211" s="76" t="s">
        <v>120</v>
      </c>
      <c r="D211" s="49" t="s">
        <v>79</v>
      </c>
      <c r="E211" s="50"/>
      <c r="F211" s="75">
        <v>2</v>
      </c>
      <c r="G211" s="290"/>
      <c r="H211" s="290"/>
      <c r="I211" s="290"/>
      <c r="J211" s="290"/>
      <c r="K211" s="290"/>
      <c r="L211" s="290"/>
      <c r="M211" s="292"/>
    </row>
    <row r="212" spans="1:13" x14ac:dyDescent="0.25">
      <c r="A212" s="360"/>
      <c r="B212" s="52"/>
      <c r="C212" s="53" t="s">
        <v>43</v>
      </c>
      <c r="D212" s="54" t="s">
        <v>14</v>
      </c>
      <c r="E212" s="26">
        <v>0.60899999999999999</v>
      </c>
      <c r="F212" s="55">
        <f>F211*E212</f>
        <v>1.218</v>
      </c>
      <c r="G212" s="309"/>
      <c r="H212" s="310"/>
      <c r="I212" s="309"/>
      <c r="J212" s="309">
        <f>F212*I212</f>
        <v>0</v>
      </c>
      <c r="K212" s="309"/>
      <c r="L212" s="309"/>
      <c r="M212" s="293">
        <f>H212+J212+L212</f>
        <v>0</v>
      </c>
    </row>
    <row r="213" spans="1:13" x14ac:dyDescent="0.25">
      <c r="A213" s="360"/>
      <c r="B213" s="56"/>
      <c r="C213" s="53" t="s">
        <v>32</v>
      </c>
      <c r="D213" s="54" t="s">
        <v>15</v>
      </c>
      <c r="E213" s="60">
        <v>2E-3</v>
      </c>
      <c r="F213" s="61">
        <f>F211*E213</f>
        <v>4.0000000000000001E-3</v>
      </c>
      <c r="G213" s="309"/>
      <c r="H213" s="309"/>
      <c r="I213" s="309"/>
      <c r="J213" s="309"/>
      <c r="K213" s="309"/>
      <c r="L213" s="309">
        <f>F213*K213</f>
        <v>0</v>
      </c>
      <c r="M213" s="293">
        <f>H213+J213+L213</f>
        <v>0</v>
      </c>
    </row>
    <row r="214" spans="1:13" x14ac:dyDescent="0.25">
      <c r="A214" s="360"/>
      <c r="B214" s="54"/>
      <c r="C214" s="53" t="s">
        <v>121</v>
      </c>
      <c r="D214" s="54" t="s">
        <v>79</v>
      </c>
      <c r="E214" s="26">
        <v>1</v>
      </c>
      <c r="F214" s="55">
        <f>F211*E214</f>
        <v>2</v>
      </c>
      <c r="G214" s="309"/>
      <c r="H214" s="309">
        <f>F214*G214</f>
        <v>0</v>
      </c>
      <c r="I214" s="309"/>
      <c r="J214" s="309"/>
      <c r="K214" s="309"/>
      <c r="L214" s="309"/>
      <c r="M214" s="293">
        <f>H214+J214+L214</f>
        <v>0</v>
      </c>
    </row>
    <row r="215" spans="1:13" x14ac:dyDescent="0.25">
      <c r="A215" s="360"/>
      <c r="B215" s="54"/>
      <c r="C215" s="53" t="s">
        <v>117</v>
      </c>
      <c r="D215" s="54" t="s">
        <v>34</v>
      </c>
      <c r="E215" s="26">
        <v>0.14000000000000001</v>
      </c>
      <c r="F215" s="55">
        <f>F211*E215</f>
        <v>0.28000000000000003</v>
      </c>
      <c r="G215" s="309"/>
      <c r="H215" s="309">
        <f>F215*G215</f>
        <v>0</v>
      </c>
      <c r="I215" s="309"/>
      <c r="J215" s="309"/>
      <c r="K215" s="309"/>
      <c r="L215" s="309"/>
      <c r="M215" s="293">
        <f>H215+J215+L215</f>
        <v>0</v>
      </c>
    </row>
    <row r="216" spans="1:13" x14ac:dyDescent="0.25">
      <c r="A216" s="361"/>
      <c r="B216" s="57"/>
      <c r="C216" s="58" t="s">
        <v>36</v>
      </c>
      <c r="D216" s="59" t="s">
        <v>15</v>
      </c>
      <c r="E216" s="31">
        <v>0.16</v>
      </c>
      <c r="F216" s="31">
        <f>F211*E216</f>
        <v>0.32</v>
      </c>
      <c r="G216" s="291"/>
      <c r="H216" s="291">
        <f>F216*G216</f>
        <v>0</v>
      </c>
      <c r="I216" s="291"/>
      <c r="J216" s="291"/>
      <c r="K216" s="291"/>
      <c r="L216" s="291"/>
      <c r="M216" s="294">
        <f>H216+J216+L216</f>
        <v>0</v>
      </c>
    </row>
    <row r="217" spans="1:13" x14ac:dyDescent="0.25">
      <c r="A217" s="367">
        <v>3</v>
      </c>
      <c r="B217" s="63" t="s">
        <v>122</v>
      </c>
      <c r="C217" s="77" t="s">
        <v>153</v>
      </c>
      <c r="D217" s="63" t="s">
        <v>55</v>
      </c>
      <c r="E217" s="64"/>
      <c r="F217" s="86">
        <v>10</v>
      </c>
      <c r="G217" s="311"/>
      <c r="H217" s="311"/>
      <c r="I217" s="311"/>
      <c r="J217" s="312"/>
      <c r="K217" s="313"/>
      <c r="L217" s="313"/>
      <c r="M217" s="311"/>
    </row>
    <row r="218" spans="1:13" x14ac:dyDescent="0.25">
      <c r="A218" s="368"/>
      <c r="B218" s="65" t="s">
        <v>27</v>
      </c>
      <c r="C218" s="66" t="s">
        <v>67</v>
      </c>
      <c r="D218" s="65" t="s">
        <v>14</v>
      </c>
      <c r="E218" s="67">
        <v>3.89</v>
      </c>
      <c r="F218" s="65">
        <f>F217*E218</f>
        <v>38.9</v>
      </c>
      <c r="G218" s="266"/>
      <c r="H218" s="266"/>
      <c r="I218" s="266"/>
      <c r="J218" s="314">
        <f>I218*F218</f>
        <v>0</v>
      </c>
      <c r="K218" s="266"/>
      <c r="L218" s="314"/>
      <c r="M218" s="266">
        <f t="shared" ref="M218:M225" si="36">L218+J218+H218</f>
        <v>0</v>
      </c>
    </row>
    <row r="219" spans="1:13" x14ac:dyDescent="0.25">
      <c r="A219" s="368"/>
      <c r="B219" s="65"/>
      <c r="C219" s="27" t="s">
        <v>32</v>
      </c>
      <c r="D219" s="26" t="s">
        <v>15</v>
      </c>
      <c r="E219" s="67">
        <v>1.51</v>
      </c>
      <c r="F219" s="65">
        <f>E219*F217</f>
        <v>15.1</v>
      </c>
      <c r="G219" s="266"/>
      <c r="H219" s="266"/>
      <c r="I219" s="266"/>
      <c r="J219" s="314"/>
      <c r="K219" s="266"/>
      <c r="L219" s="314">
        <f>K219*F219</f>
        <v>0</v>
      </c>
      <c r="M219" s="266">
        <f t="shared" si="36"/>
        <v>0</v>
      </c>
    </row>
    <row r="220" spans="1:13" x14ac:dyDescent="0.25">
      <c r="A220" s="368"/>
      <c r="B220" s="65"/>
      <c r="C220" s="27" t="s">
        <v>36</v>
      </c>
      <c r="D220" s="26" t="s">
        <v>15</v>
      </c>
      <c r="E220" s="68">
        <v>0.24</v>
      </c>
      <c r="F220" s="65">
        <f>E220*F217</f>
        <v>2.4</v>
      </c>
      <c r="G220" s="266"/>
      <c r="H220" s="266">
        <f t="shared" ref="H220:H225" si="37">G220*F220</f>
        <v>0</v>
      </c>
      <c r="I220" s="266"/>
      <c r="J220" s="314"/>
      <c r="K220" s="266"/>
      <c r="L220" s="314"/>
      <c r="M220" s="266">
        <f t="shared" si="36"/>
        <v>0</v>
      </c>
    </row>
    <row r="221" spans="1:13" x14ac:dyDescent="0.25">
      <c r="A221" s="368"/>
      <c r="B221" s="65"/>
      <c r="C221" s="66" t="s">
        <v>123</v>
      </c>
      <c r="D221" s="65" t="s">
        <v>55</v>
      </c>
      <c r="E221" s="67"/>
      <c r="F221" s="65">
        <v>3</v>
      </c>
      <c r="G221" s="266"/>
      <c r="H221" s="266">
        <f t="shared" si="37"/>
        <v>0</v>
      </c>
      <c r="I221" s="266"/>
      <c r="J221" s="314"/>
      <c r="K221" s="315"/>
      <c r="L221" s="315"/>
      <c r="M221" s="266">
        <f t="shared" si="36"/>
        <v>0</v>
      </c>
    </row>
    <row r="222" spans="1:13" x14ac:dyDescent="0.25">
      <c r="A222" s="368"/>
      <c r="B222" s="65"/>
      <c r="C222" s="66" t="s">
        <v>186</v>
      </c>
      <c r="D222" s="65" t="s">
        <v>55</v>
      </c>
      <c r="E222" s="67"/>
      <c r="F222" s="65">
        <v>4</v>
      </c>
      <c r="G222" s="266"/>
      <c r="H222" s="266">
        <f t="shared" si="37"/>
        <v>0</v>
      </c>
      <c r="I222" s="266"/>
      <c r="J222" s="314"/>
      <c r="K222" s="315"/>
      <c r="L222" s="315"/>
      <c r="M222" s="266">
        <f t="shared" si="36"/>
        <v>0</v>
      </c>
    </row>
    <row r="223" spans="1:13" x14ac:dyDescent="0.25">
      <c r="A223" s="368"/>
      <c r="B223" s="65"/>
      <c r="C223" s="66" t="s">
        <v>124</v>
      </c>
      <c r="D223" s="65" t="s">
        <v>55</v>
      </c>
      <c r="E223" s="67"/>
      <c r="F223" s="65">
        <v>1</v>
      </c>
      <c r="G223" s="266"/>
      <c r="H223" s="266">
        <f t="shared" si="37"/>
        <v>0</v>
      </c>
      <c r="I223" s="266"/>
      <c r="J223" s="314"/>
      <c r="K223" s="315"/>
      <c r="L223" s="315"/>
      <c r="M223" s="266">
        <f t="shared" si="36"/>
        <v>0</v>
      </c>
    </row>
    <row r="224" spans="1:13" x14ac:dyDescent="0.25">
      <c r="A224" s="368"/>
      <c r="B224" s="69"/>
      <c r="C224" s="66" t="s">
        <v>187</v>
      </c>
      <c r="D224" s="65" t="s">
        <v>55</v>
      </c>
      <c r="E224" s="67"/>
      <c r="F224" s="55">
        <v>1</v>
      </c>
      <c r="G224" s="316"/>
      <c r="H224" s="266">
        <f t="shared" si="37"/>
        <v>0</v>
      </c>
      <c r="I224" s="266"/>
      <c r="J224" s="314"/>
      <c r="K224" s="315"/>
      <c r="L224" s="315"/>
      <c r="M224" s="266">
        <f t="shared" si="36"/>
        <v>0</v>
      </c>
    </row>
    <row r="225" spans="1:13" x14ac:dyDescent="0.25">
      <c r="A225" s="369"/>
      <c r="B225" s="70"/>
      <c r="C225" s="71" t="s">
        <v>188</v>
      </c>
      <c r="D225" s="72" t="s">
        <v>55</v>
      </c>
      <c r="E225" s="73"/>
      <c r="F225" s="62">
        <v>1</v>
      </c>
      <c r="G225" s="267"/>
      <c r="H225" s="267">
        <f t="shared" si="37"/>
        <v>0</v>
      </c>
      <c r="I225" s="267"/>
      <c r="J225" s="267"/>
      <c r="K225" s="267"/>
      <c r="L225" s="267"/>
      <c r="M225" s="267">
        <f t="shared" si="36"/>
        <v>0</v>
      </c>
    </row>
    <row r="226" spans="1:13" ht="27" x14ac:dyDescent="0.25">
      <c r="A226" s="341">
        <v>4</v>
      </c>
      <c r="B226" s="25" t="s">
        <v>125</v>
      </c>
      <c r="C226" s="78" t="s">
        <v>126</v>
      </c>
      <c r="D226" s="25" t="s">
        <v>79</v>
      </c>
      <c r="E226" s="51"/>
      <c r="F226" s="75">
        <v>10</v>
      </c>
      <c r="G226" s="292"/>
      <c r="H226" s="317"/>
      <c r="I226" s="292"/>
      <c r="J226" s="292"/>
      <c r="K226" s="292"/>
      <c r="L226" s="292"/>
      <c r="M226" s="308"/>
    </row>
    <row r="227" spans="1:13" x14ac:dyDescent="0.25">
      <c r="A227" s="342"/>
      <c r="B227" s="26"/>
      <c r="C227" s="27" t="s">
        <v>43</v>
      </c>
      <c r="D227" s="26" t="s">
        <v>127</v>
      </c>
      <c r="E227" s="55">
        <v>1.43</v>
      </c>
      <c r="F227" s="55">
        <f>F226*E227</f>
        <v>14.299999999999999</v>
      </c>
      <c r="G227" s="293"/>
      <c r="H227" s="318"/>
      <c r="I227" s="293"/>
      <c r="J227" s="293">
        <f>F227*I227</f>
        <v>0</v>
      </c>
      <c r="K227" s="293"/>
      <c r="L227" s="293"/>
      <c r="M227" s="298">
        <f>H227+J227+L227</f>
        <v>0</v>
      </c>
    </row>
    <row r="228" spans="1:13" x14ac:dyDescent="0.25">
      <c r="A228" s="342"/>
      <c r="B228" s="74"/>
      <c r="C228" s="27" t="s">
        <v>128</v>
      </c>
      <c r="D228" s="26" t="s">
        <v>15</v>
      </c>
      <c r="E228" s="55">
        <v>2.5700000000000001E-2</v>
      </c>
      <c r="F228" s="55">
        <f>F226*E228</f>
        <v>0.25700000000000001</v>
      </c>
      <c r="G228" s="293"/>
      <c r="H228" s="293"/>
      <c r="I228" s="293"/>
      <c r="J228" s="293"/>
      <c r="K228" s="293"/>
      <c r="L228" s="293">
        <f>F228*K228</f>
        <v>0</v>
      </c>
      <c r="M228" s="298">
        <f>H228+J228+L228</f>
        <v>0</v>
      </c>
    </row>
    <row r="229" spans="1:13" ht="27" x14ac:dyDescent="0.25">
      <c r="A229" s="342"/>
      <c r="B229" s="74"/>
      <c r="C229" s="27" t="s">
        <v>129</v>
      </c>
      <c r="D229" s="26" t="s">
        <v>79</v>
      </c>
      <c r="E229" s="26">
        <v>0.92900000000000005</v>
      </c>
      <c r="F229" s="55">
        <f>F226*E229</f>
        <v>9.2900000000000009</v>
      </c>
      <c r="G229" s="293"/>
      <c r="H229" s="293">
        <f>F229*G229</f>
        <v>0</v>
      </c>
      <c r="I229" s="293"/>
      <c r="J229" s="293"/>
      <c r="K229" s="293"/>
      <c r="L229" s="293"/>
      <c r="M229" s="298">
        <f>H229+J229+L229</f>
        <v>0</v>
      </c>
    </row>
    <row r="230" spans="1:13" x14ac:dyDescent="0.25">
      <c r="A230" s="343"/>
      <c r="B230" s="74"/>
      <c r="C230" s="27" t="s">
        <v>36</v>
      </c>
      <c r="D230" s="26" t="s">
        <v>15</v>
      </c>
      <c r="E230" s="55">
        <v>4.5699999999999998E-2</v>
      </c>
      <c r="F230" s="55">
        <f>F226*E230</f>
        <v>0.45699999999999996</v>
      </c>
      <c r="G230" s="293"/>
      <c r="H230" s="293">
        <f>F230*G230</f>
        <v>0</v>
      </c>
      <c r="I230" s="293"/>
      <c r="J230" s="293"/>
      <c r="K230" s="293"/>
      <c r="L230" s="293"/>
      <c r="M230" s="298">
        <f>H230+J230+L230</f>
        <v>0</v>
      </c>
    </row>
    <row r="231" spans="1:13" x14ac:dyDescent="0.25">
      <c r="A231" s="341">
        <v>5</v>
      </c>
      <c r="B231" s="25" t="s">
        <v>130</v>
      </c>
      <c r="C231" s="78" t="s">
        <v>131</v>
      </c>
      <c r="D231" s="25" t="s">
        <v>47</v>
      </c>
      <c r="E231" s="75"/>
      <c r="F231" s="75">
        <v>1</v>
      </c>
      <c r="G231" s="319"/>
      <c r="H231" s="320"/>
      <c r="I231" s="290"/>
      <c r="J231" s="290"/>
      <c r="K231" s="290"/>
      <c r="L231" s="290"/>
      <c r="M231" s="301"/>
    </row>
    <row r="232" spans="1:13" x14ac:dyDescent="0.25">
      <c r="A232" s="342"/>
      <c r="B232" s="26"/>
      <c r="C232" s="27" t="s">
        <v>43</v>
      </c>
      <c r="D232" s="26" t="s">
        <v>14</v>
      </c>
      <c r="E232" s="55">
        <v>1.51</v>
      </c>
      <c r="F232" s="55">
        <f>F231*E232</f>
        <v>1.51</v>
      </c>
      <c r="G232" s="321"/>
      <c r="H232" s="322"/>
      <c r="I232" s="309"/>
      <c r="J232" s="309">
        <f>F232*I232</f>
        <v>0</v>
      </c>
      <c r="K232" s="309"/>
      <c r="L232" s="309"/>
      <c r="M232" s="323">
        <f>H232+J232+L232</f>
        <v>0</v>
      </c>
    </row>
    <row r="233" spans="1:13" x14ac:dyDescent="0.25">
      <c r="A233" s="342"/>
      <c r="B233" s="28"/>
      <c r="C233" s="27" t="s">
        <v>128</v>
      </c>
      <c r="D233" s="26" t="s">
        <v>15</v>
      </c>
      <c r="E233" s="55">
        <v>0.13</v>
      </c>
      <c r="F233" s="55">
        <f>F231*E233</f>
        <v>0.13</v>
      </c>
      <c r="G233" s="309"/>
      <c r="H233" s="309"/>
      <c r="I233" s="309"/>
      <c r="J233" s="309"/>
      <c r="K233" s="309"/>
      <c r="L233" s="309">
        <f>F233*K233</f>
        <v>0</v>
      </c>
      <c r="M233" s="323">
        <f>H233+J233+L233</f>
        <v>0</v>
      </c>
    </row>
    <row r="234" spans="1:13" x14ac:dyDescent="0.25">
      <c r="A234" s="342"/>
      <c r="B234" s="28"/>
      <c r="C234" s="27" t="s">
        <v>131</v>
      </c>
      <c r="D234" s="26" t="s">
        <v>47</v>
      </c>
      <c r="E234" s="55"/>
      <c r="F234" s="55">
        <v>1</v>
      </c>
      <c r="G234" s="309"/>
      <c r="H234" s="309">
        <f t="shared" ref="H234:H240" si="38">F234*G234</f>
        <v>0</v>
      </c>
      <c r="I234" s="309"/>
      <c r="J234" s="309"/>
      <c r="K234" s="309"/>
      <c r="L234" s="309"/>
      <c r="M234" s="323">
        <f t="shared" ref="M234:M240" si="39">H234+J234+L234</f>
        <v>0</v>
      </c>
    </row>
    <row r="235" spans="1:13" x14ac:dyDescent="0.25">
      <c r="A235" s="343"/>
      <c r="B235" s="29"/>
      <c r="C235" s="30" t="s">
        <v>36</v>
      </c>
      <c r="D235" s="31" t="s">
        <v>15</v>
      </c>
      <c r="E235" s="62">
        <v>7.0000000000000007E-2</v>
      </c>
      <c r="F235" s="62">
        <f>F231*E235</f>
        <v>7.0000000000000007E-2</v>
      </c>
      <c r="G235" s="291"/>
      <c r="H235" s="291">
        <f t="shared" si="38"/>
        <v>0</v>
      </c>
      <c r="I235" s="291"/>
      <c r="J235" s="291"/>
      <c r="K235" s="291"/>
      <c r="L235" s="291"/>
      <c r="M235" s="302">
        <f t="shared" si="39"/>
        <v>0</v>
      </c>
    </row>
    <row r="236" spans="1:13" x14ac:dyDescent="0.25">
      <c r="A236" s="5">
        <v>6</v>
      </c>
      <c r="B236" s="14" t="s">
        <v>27</v>
      </c>
      <c r="C236" s="79" t="s">
        <v>132</v>
      </c>
      <c r="D236" s="11" t="s">
        <v>55</v>
      </c>
      <c r="E236" s="15"/>
      <c r="F236" s="83">
        <v>5</v>
      </c>
      <c r="G236" s="324"/>
      <c r="H236" s="324">
        <f t="shared" si="38"/>
        <v>0</v>
      </c>
      <c r="I236" s="324"/>
      <c r="J236" s="324"/>
      <c r="K236" s="324"/>
      <c r="L236" s="324"/>
      <c r="M236" s="325">
        <f t="shared" si="39"/>
        <v>0</v>
      </c>
    </row>
    <row r="237" spans="1:13" ht="27" x14ac:dyDescent="0.25">
      <c r="A237" s="5">
        <v>7</v>
      </c>
      <c r="B237" s="14" t="s">
        <v>27</v>
      </c>
      <c r="C237" s="79" t="s">
        <v>133</v>
      </c>
      <c r="D237" s="11" t="s">
        <v>55</v>
      </c>
      <c r="E237" s="15"/>
      <c r="F237" s="83">
        <v>2</v>
      </c>
      <c r="G237" s="324"/>
      <c r="H237" s="324">
        <f t="shared" si="38"/>
        <v>0</v>
      </c>
      <c r="I237" s="324"/>
      <c r="J237" s="324"/>
      <c r="K237" s="324"/>
      <c r="L237" s="324"/>
      <c r="M237" s="325">
        <f t="shared" si="39"/>
        <v>0</v>
      </c>
    </row>
    <row r="238" spans="1:13" x14ac:dyDescent="0.25">
      <c r="A238" s="5">
        <v>8</v>
      </c>
      <c r="B238" s="14" t="s">
        <v>27</v>
      </c>
      <c r="C238" s="79" t="s">
        <v>134</v>
      </c>
      <c r="D238" s="11" t="s">
        <v>55</v>
      </c>
      <c r="E238" s="16"/>
      <c r="F238" s="84">
        <v>1</v>
      </c>
      <c r="G238" s="324"/>
      <c r="H238" s="324">
        <f t="shared" si="38"/>
        <v>0</v>
      </c>
      <c r="I238" s="326"/>
      <c r="J238" s="326"/>
      <c r="K238" s="326"/>
      <c r="L238" s="326"/>
      <c r="M238" s="325">
        <f t="shared" si="39"/>
        <v>0</v>
      </c>
    </row>
    <row r="239" spans="1:13" x14ac:dyDescent="0.25">
      <c r="A239" s="5">
        <v>9</v>
      </c>
      <c r="B239" s="14" t="s">
        <v>27</v>
      </c>
      <c r="C239" s="79" t="s">
        <v>135</v>
      </c>
      <c r="D239" s="11" t="s">
        <v>55</v>
      </c>
      <c r="E239" s="12"/>
      <c r="F239" s="85">
        <v>2</v>
      </c>
      <c r="G239" s="324"/>
      <c r="H239" s="324">
        <f t="shared" si="38"/>
        <v>0</v>
      </c>
      <c r="I239" s="324"/>
      <c r="J239" s="324"/>
      <c r="K239" s="324"/>
      <c r="L239" s="324"/>
      <c r="M239" s="325">
        <f t="shared" si="39"/>
        <v>0</v>
      </c>
    </row>
    <row r="240" spans="1:13" x14ac:dyDescent="0.25">
      <c r="A240" s="5">
        <v>10</v>
      </c>
      <c r="B240" s="14" t="s">
        <v>27</v>
      </c>
      <c r="C240" s="79" t="s">
        <v>136</v>
      </c>
      <c r="D240" s="11" t="s">
        <v>55</v>
      </c>
      <c r="E240" s="12"/>
      <c r="F240" s="83">
        <v>2</v>
      </c>
      <c r="G240" s="324"/>
      <c r="H240" s="324">
        <f t="shared" si="38"/>
        <v>0</v>
      </c>
      <c r="I240" s="324"/>
      <c r="J240" s="324"/>
      <c r="K240" s="324"/>
      <c r="L240" s="324"/>
      <c r="M240" s="325">
        <f t="shared" si="39"/>
        <v>0</v>
      </c>
    </row>
    <row r="241" spans="1:13" ht="27" x14ac:dyDescent="0.25">
      <c r="A241" s="344">
        <v>11</v>
      </c>
      <c r="B241" s="25" t="s">
        <v>137</v>
      </c>
      <c r="C241" s="80" t="s">
        <v>151</v>
      </c>
      <c r="D241" s="25" t="s">
        <v>138</v>
      </c>
      <c r="E241" s="25"/>
      <c r="F241" s="50">
        <v>1</v>
      </c>
      <c r="G241" s="290"/>
      <c r="H241" s="290"/>
      <c r="I241" s="290"/>
      <c r="J241" s="290"/>
      <c r="K241" s="290"/>
      <c r="L241" s="290"/>
      <c r="M241" s="308"/>
    </row>
    <row r="242" spans="1:13" x14ac:dyDescent="0.25">
      <c r="A242" s="345"/>
      <c r="B242" s="26"/>
      <c r="C242" s="27" t="s">
        <v>43</v>
      </c>
      <c r="D242" s="26" t="s">
        <v>47</v>
      </c>
      <c r="E242" s="26">
        <v>1</v>
      </c>
      <c r="F242" s="26">
        <f>F241*E242</f>
        <v>1</v>
      </c>
      <c r="G242" s="309"/>
      <c r="H242" s="310"/>
      <c r="I242" s="309"/>
      <c r="J242" s="309">
        <f>F242*I242</f>
        <v>0</v>
      </c>
      <c r="K242" s="309"/>
      <c r="L242" s="309"/>
      <c r="M242" s="298">
        <f>H242+J242+L242</f>
        <v>0</v>
      </c>
    </row>
    <row r="243" spans="1:13" x14ac:dyDescent="0.25">
      <c r="A243" s="345"/>
      <c r="B243" s="28"/>
      <c r="C243" s="27" t="s">
        <v>139</v>
      </c>
      <c r="D243" s="26" t="s">
        <v>15</v>
      </c>
      <c r="E243" s="26">
        <v>7.0000000000000007E-2</v>
      </c>
      <c r="F243" s="26">
        <f>F241*E243</f>
        <v>7.0000000000000007E-2</v>
      </c>
      <c r="G243" s="309"/>
      <c r="H243" s="309"/>
      <c r="I243" s="309"/>
      <c r="J243" s="309"/>
      <c r="K243" s="309"/>
      <c r="L243" s="309">
        <f>F243*K243</f>
        <v>0</v>
      </c>
      <c r="M243" s="298">
        <f>H243+J243+L243</f>
        <v>0</v>
      </c>
    </row>
    <row r="244" spans="1:13" x14ac:dyDescent="0.25">
      <c r="A244" s="345"/>
      <c r="B244" s="28"/>
      <c r="C244" s="27" t="s">
        <v>152</v>
      </c>
      <c r="D244" s="26" t="s">
        <v>47</v>
      </c>
      <c r="E244" s="26">
        <v>1</v>
      </c>
      <c r="F244" s="26">
        <f>F241*E244</f>
        <v>1</v>
      </c>
      <c r="G244" s="309"/>
      <c r="H244" s="309">
        <f>F244*G244</f>
        <v>0</v>
      </c>
      <c r="I244" s="309"/>
      <c r="J244" s="309"/>
      <c r="K244" s="309"/>
      <c r="L244" s="309"/>
      <c r="M244" s="298">
        <f>H244+J244+L244</f>
        <v>0</v>
      </c>
    </row>
    <row r="245" spans="1:13" x14ac:dyDescent="0.25">
      <c r="A245" s="346"/>
      <c r="B245" s="29"/>
      <c r="C245" s="30" t="s">
        <v>36</v>
      </c>
      <c r="D245" s="31" t="s">
        <v>15</v>
      </c>
      <c r="E245" s="31">
        <v>0.37</v>
      </c>
      <c r="F245" s="31">
        <f>F241*E245</f>
        <v>0.37</v>
      </c>
      <c r="G245" s="291"/>
      <c r="H245" s="291">
        <f>F245*G245</f>
        <v>0</v>
      </c>
      <c r="I245" s="291"/>
      <c r="J245" s="291"/>
      <c r="K245" s="291"/>
      <c r="L245" s="291"/>
      <c r="M245" s="299">
        <f>H245+J245+L245</f>
        <v>0</v>
      </c>
    </row>
    <row r="246" spans="1:13" ht="27" x14ac:dyDescent="0.25">
      <c r="A246" s="344">
        <v>12</v>
      </c>
      <c r="B246" s="32" t="s">
        <v>140</v>
      </c>
      <c r="C246" s="81" t="s">
        <v>141</v>
      </c>
      <c r="D246" s="32" t="s">
        <v>138</v>
      </c>
      <c r="E246" s="33"/>
      <c r="F246" s="82">
        <v>1</v>
      </c>
      <c r="G246" s="165"/>
      <c r="H246" s="165"/>
      <c r="I246" s="165"/>
      <c r="J246" s="165"/>
      <c r="K246" s="165"/>
      <c r="L246" s="165"/>
      <c r="M246" s="327"/>
    </row>
    <row r="247" spans="1:13" x14ac:dyDescent="0.25">
      <c r="A247" s="345"/>
      <c r="B247" s="34" t="s">
        <v>27</v>
      </c>
      <c r="C247" s="35" t="s">
        <v>43</v>
      </c>
      <c r="D247" s="34" t="s">
        <v>138</v>
      </c>
      <c r="E247" s="36">
        <v>1</v>
      </c>
      <c r="F247" s="37">
        <f>F246*E247</f>
        <v>1</v>
      </c>
      <c r="G247" s="159"/>
      <c r="H247" s="328"/>
      <c r="I247" s="309"/>
      <c r="J247" s="146">
        <f>F247*I247</f>
        <v>0</v>
      </c>
      <c r="K247" s="146"/>
      <c r="L247" s="146"/>
      <c r="M247" s="287">
        <f>H247+J247+L247</f>
        <v>0</v>
      </c>
    </row>
    <row r="248" spans="1:13" x14ac:dyDescent="0.25">
      <c r="A248" s="345"/>
      <c r="B248" s="34"/>
      <c r="C248" s="35" t="s">
        <v>128</v>
      </c>
      <c r="D248" s="38" t="s">
        <v>15</v>
      </c>
      <c r="E248" s="36">
        <v>0.13</v>
      </c>
      <c r="F248" s="37">
        <f>F246*E248</f>
        <v>0.13</v>
      </c>
      <c r="G248" s="159"/>
      <c r="H248" s="159"/>
      <c r="I248" s="159"/>
      <c r="J248" s="146"/>
      <c r="K248" s="146"/>
      <c r="L248" s="146">
        <f>F248*K248</f>
        <v>0</v>
      </c>
      <c r="M248" s="287">
        <f>H248+J248+L248</f>
        <v>0</v>
      </c>
    </row>
    <row r="249" spans="1:13" x14ac:dyDescent="0.25">
      <c r="A249" s="345"/>
      <c r="B249" s="34"/>
      <c r="C249" s="35" t="s">
        <v>142</v>
      </c>
      <c r="D249" s="34" t="s">
        <v>138</v>
      </c>
      <c r="E249" s="36">
        <v>1</v>
      </c>
      <c r="F249" s="37">
        <f>F246*E249</f>
        <v>1</v>
      </c>
      <c r="G249" s="146"/>
      <c r="H249" s="146">
        <f>F249*G249</f>
        <v>0</v>
      </c>
      <c r="I249" s="159"/>
      <c r="J249" s="146"/>
      <c r="K249" s="146"/>
      <c r="L249" s="146"/>
      <c r="M249" s="287">
        <f>H249+J249+L249</f>
        <v>0</v>
      </c>
    </row>
    <row r="250" spans="1:13" x14ac:dyDescent="0.25">
      <c r="A250" s="346"/>
      <c r="B250" s="39"/>
      <c r="C250" s="40" t="s">
        <v>36</v>
      </c>
      <c r="D250" s="41" t="s">
        <v>15</v>
      </c>
      <c r="E250" s="42">
        <v>0.94</v>
      </c>
      <c r="F250" s="43">
        <f>F246*E250</f>
        <v>0.94</v>
      </c>
      <c r="G250" s="154"/>
      <c r="H250" s="154">
        <f>F250*G250</f>
        <v>0</v>
      </c>
      <c r="I250" s="329"/>
      <c r="J250" s="154"/>
      <c r="K250" s="154"/>
      <c r="L250" s="154"/>
      <c r="M250" s="289">
        <f>H250+J250+L250</f>
        <v>0</v>
      </c>
    </row>
    <row r="251" spans="1:13" x14ac:dyDescent="0.25">
      <c r="A251" s="219"/>
      <c r="B251" s="219"/>
      <c r="C251" s="219" t="s">
        <v>20</v>
      </c>
      <c r="D251" s="257"/>
      <c r="E251" s="219"/>
      <c r="F251" s="257"/>
      <c r="G251" s="303"/>
      <c r="H251" s="330">
        <f>SUM(H206:H250)</f>
        <v>0</v>
      </c>
      <c r="I251" s="303"/>
      <c r="J251" s="330">
        <f>SUM(J206:J250)</f>
        <v>0</v>
      </c>
      <c r="K251" s="303"/>
      <c r="L251" s="330">
        <f>SUM(L206:L250)</f>
        <v>0</v>
      </c>
      <c r="M251" s="283">
        <f>SUM(M206:M250)</f>
        <v>0</v>
      </c>
    </row>
    <row r="252" spans="1:13" ht="27" x14ac:dyDescent="0.25">
      <c r="A252" s="5"/>
      <c r="B252" s="17"/>
      <c r="C252" s="23" t="s">
        <v>81</v>
      </c>
      <c r="D252" s="3">
        <v>0.05</v>
      </c>
      <c r="E252" s="13"/>
      <c r="F252" s="18"/>
      <c r="G252" s="280"/>
      <c r="H252" s="331"/>
      <c r="I252" s="280"/>
      <c r="J252" s="280"/>
      <c r="K252" s="280"/>
      <c r="L252" s="280"/>
      <c r="M252" s="331">
        <f>H251*D252</f>
        <v>0</v>
      </c>
    </row>
    <row r="253" spans="1:13" x14ac:dyDescent="0.25">
      <c r="A253" s="5"/>
      <c r="B253" s="5"/>
      <c r="C253" s="23" t="s">
        <v>20</v>
      </c>
      <c r="D253" s="4"/>
      <c r="E253" s="5"/>
      <c r="F253" s="19"/>
      <c r="G253" s="280"/>
      <c r="H253" s="280"/>
      <c r="I253" s="280"/>
      <c r="J253" s="280"/>
      <c r="K253" s="280"/>
      <c r="L253" s="280"/>
      <c r="M253" s="331">
        <f>M252+M251</f>
        <v>0</v>
      </c>
    </row>
    <row r="254" spans="1:13" ht="27" x14ac:dyDescent="0.25">
      <c r="A254" s="5"/>
      <c r="B254" s="17"/>
      <c r="C254" s="23" t="s">
        <v>143</v>
      </c>
      <c r="D254" s="3">
        <v>0.12</v>
      </c>
      <c r="E254" s="13"/>
      <c r="F254" s="13"/>
      <c r="G254" s="280"/>
      <c r="H254" s="280"/>
      <c r="I254" s="280"/>
      <c r="J254" s="280"/>
      <c r="K254" s="280"/>
      <c r="L254" s="280"/>
      <c r="M254" s="331">
        <f>M253*D254</f>
        <v>0</v>
      </c>
    </row>
    <row r="255" spans="1:13" x14ac:dyDescent="0.25">
      <c r="A255" s="5"/>
      <c r="B255" s="17"/>
      <c r="C255" s="23" t="s">
        <v>20</v>
      </c>
      <c r="D255" s="4"/>
      <c r="E255" s="20"/>
      <c r="F255" s="13"/>
      <c r="G255" s="280"/>
      <c r="H255" s="280"/>
      <c r="I255" s="280"/>
      <c r="J255" s="280"/>
      <c r="K255" s="280"/>
      <c r="L255" s="280"/>
      <c r="M255" s="331">
        <f>M254+M253</f>
        <v>0</v>
      </c>
    </row>
    <row r="256" spans="1:13" x14ac:dyDescent="0.25">
      <c r="A256" s="5"/>
      <c r="B256" s="17"/>
      <c r="C256" s="23" t="s">
        <v>109</v>
      </c>
      <c r="D256" s="3">
        <v>0.08</v>
      </c>
      <c r="E256" s="20"/>
      <c r="F256" s="13"/>
      <c r="G256" s="280"/>
      <c r="H256" s="331"/>
      <c r="I256" s="280"/>
      <c r="J256" s="280"/>
      <c r="K256" s="280"/>
      <c r="L256" s="280"/>
      <c r="M256" s="331">
        <f>D256*M255</f>
        <v>0</v>
      </c>
    </row>
    <row r="257" spans="1:13" x14ac:dyDescent="0.25">
      <c r="A257" s="5"/>
      <c r="B257" s="17"/>
      <c r="C257" s="24" t="s">
        <v>20</v>
      </c>
      <c r="D257" s="21"/>
      <c r="E257" s="13"/>
      <c r="F257" s="13"/>
      <c r="G257" s="280"/>
      <c r="H257" s="280"/>
      <c r="I257" s="280"/>
      <c r="J257" s="280"/>
      <c r="K257" s="280"/>
      <c r="L257" s="280"/>
      <c r="M257" s="304">
        <f>M256+M255</f>
        <v>0</v>
      </c>
    </row>
    <row r="258" spans="1:13" x14ac:dyDescent="0.25">
      <c r="A258" s="258"/>
      <c r="B258" s="259"/>
      <c r="C258" s="259" t="s">
        <v>144</v>
      </c>
      <c r="D258" s="260"/>
      <c r="E258" s="259"/>
      <c r="F258" s="260"/>
      <c r="G258" s="332"/>
      <c r="H258" s="333"/>
      <c r="I258" s="332"/>
      <c r="J258" s="333"/>
      <c r="K258" s="332"/>
      <c r="L258" s="333"/>
      <c r="M258" s="332">
        <f>M257+M204+M159</f>
        <v>0</v>
      </c>
    </row>
    <row r="259" spans="1:13" x14ac:dyDescent="0.25">
      <c r="A259" s="261"/>
      <c r="B259" s="261"/>
      <c r="C259" s="255" t="s">
        <v>145</v>
      </c>
      <c r="D259" s="262">
        <v>0.05</v>
      </c>
      <c r="E259" s="255"/>
      <c r="F259" s="256"/>
      <c r="G259" s="305"/>
      <c r="H259" s="306"/>
      <c r="I259" s="305"/>
      <c r="J259" s="306"/>
      <c r="K259" s="305"/>
      <c r="L259" s="306"/>
      <c r="M259" s="305">
        <f>M258*D259</f>
        <v>0</v>
      </c>
    </row>
    <row r="260" spans="1:13" x14ac:dyDescent="0.25">
      <c r="A260" s="261"/>
      <c r="B260" s="261"/>
      <c r="C260" s="255" t="s">
        <v>20</v>
      </c>
      <c r="D260" s="256"/>
      <c r="E260" s="255"/>
      <c r="F260" s="256"/>
      <c r="G260" s="305"/>
      <c r="H260" s="306"/>
      <c r="I260" s="305"/>
      <c r="J260" s="306"/>
      <c r="K260" s="305"/>
      <c r="L260" s="306"/>
      <c r="M260" s="305">
        <f>M259+M258</f>
        <v>0</v>
      </c>
    </row>
    <row r="261" spans="1:13" x14ac:dyDescent="0.25">
      <c r="A261" s="261"/>
      <c r="B261" s="261"/>
      <c r="C261" s="255" t="s">
        <v>146</v>
      </c>
      <c r="D261" s="262">
        <v>0.02</v>
      </c>
      <c r="E261" s="255"/>
      <c r="F261" s="256"/>
      <c r="G261" s="305"/>
      <c r="H261" s="306"/>
      <c r="I261" s="305"/>
      <c r="J261" s="334">
        <f>J251+J198+J153</f>
        <v>0</v>
      </c>
      <c r="K261" s="305"/>
      <c r="L261" s="306"/>
      <c r="M261" s="305">
        <f>J261*D261</f>
        <v>0</v>
      </c>
    </row>
    <row r="262" spans="1:13" x14ac:dyDescent="0.25">
      <c r="A262" s="261"/>
      <c r="B262" s="261"/>
      <c r="C262" s="255" t="s">
        <v>20</v>
      </c>
      <c r="D262" s="256"/>
      <c r="E262" s="255"/>
      <c r="F262" s="256"/>
      <c r="G262" s="305"/>
      <c r="H262" s="306"/>
      <c r="I262" s="305"/>
      <c r="J262" s="306"/>
      <c r="K262" s="305"/>
      <c r="L262" s="306"/>
      <c r="M262" s="305">
        <f>M261+M260</f>
        <v>0</v>
      </c>
    </row>
    <row r="263" spans="1:13" x14ac:dyDescent="0.25">
      <c r="A263" s="261"/>
      <c r="B263" s="261"/>
      <c r="C263" s="255" t="s">
        <v>147</v>
      </c>
      <c r="D263" s="262">
        <v>0.18</v>
      </c>
      <c r="E263" s="255"/>
      <c r="F263" s="256"/>
      <c r="G263" s="305"/>
      <c r="H263" s="306"/>
      <c r="I263" s="305"/>
      <c r="J263" s="306"/>
      <c r="K263" s="305"/>
      <c r="L263" s="306"/>
      <c r="M263" s="305">
        <f>M262*D263</f>
        <v>0</v>
      </c>
    </row>
    <row r="264" spans="1:13" x14ac:dyDescent="0.25">
      <c r="A264" s="263"/>
      <c r="B264" s="263"/>
      <c r="C264" s="264" t="s">
        <v>20</v>
      </c>
      <c r="D264" s="265"/>
      <c r="E264" s="264"/>
      <c r="F264" s="265"/>
      <c r="G264" s="335"/>
      <c r="H264" s="336"/>
      <c r="I264" s="335"/>
      <c r="J264" s="336"/>
      <c r="K264" s="335"/>
      <c r="L264" s="336"/>
      <c r="M264" s="337">
        <f>M263+M262</f>
        <v>0</v>
      </c>
    </row>
  </sheetData>
  <mergeCells count="53">
    <mergeCell ref="B140:B144"/>
    <mergeCell ref="A104:A114"/>
    <mergeCell ref="A140:A144"/>
    <mergeCell ref="A147:A151"/>
    <mergeCell ref="A217:A225"/>
    <mergeCell ref="A187:A191"/>
    <mergeCell ref="A192:A197"/>
    <mergeCell ref="A160:M160"/>
    <mergeCell ref="A161:A165"/>
    <mergeCell ref="A166:A170"/>
    <mergeCell ref="A171:A176"/>
    <mergeCell ref="A177:A181"/>
    <mergeCell ref="A182:A186"/>
    <mergeCell ref="A226:A230"/>
    <mergeCell ref="A231:A235"/>
    <mergeCell ref="A241:A245"/>
    <mergeCell ref="A246:A250"/>
    <mergeCell ref="A205:M205"/>
    <mergeCell ref="A206:A210"/>
    <mergeCell ref="A211:A216"/>
    <mergeCell ref="A86:A89"/>
    <mergeCell ref="A90:A93"/>
    <mergeCell ref="A94:A98"/>
    <mergeCell ref="A99:A103"/>
    <mergeCell ref="A50:A55"/>
    <mergeCell ref="A43:A49"/>
    <mergeCell ref="A56:A62"/>
    <mergeCell ref="A75:A81"/>
    <mergeCell ref="A82:A85"/>
    <mergeCell ref="A1:M1"/>
    <mergeCell ref="E3:F3"/>
    <mergeCell ref="G3:H3"/>
    <mergeCell ref="I3:J3"/>
    <mergeCell ref="K3:L3"/>
    <mergeCell ref="C3:C4"/>
    <mergeCell ref="B3:B4"/>
    <mergeCell ref="A3:A4"/>
    <mergeCell ref="D3:D4"/>
    <mergeCell ref="M3:M4"/>
    <mergeCell ref="J2:K2"/>
    <mergeCell ref="A26:A27"/>
    <mergeCell ref="A30:M30"/>
    <mergeCell ref="A31:A36"/>
    <mergeCell ref="A37:A42"/>
    <mergeCell ref="A6:M6"/>
    <mergeCell ref="A7:A9"/>
    <mergeCell ref="A10:A12"/>
    <mergeCell ref="A16:A18"/>
    <mergeCell ref="A24:A25"/>
    <mergeCell ref="A19:A21"/>
    <mergeCell ref="A22:A23"/>
    <mergeCell ref="A13:A15"/>
    <mergeCell ref="B13:B15"/>
  </mergeCells>
  <pageMargins left="0.16" right="0.14000000000000001" top="0.17" bottom="0.28000000000000003" header="0.17" footer="0.19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დეფექტური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2023-11-30T11:42:34Z</dcterms:modified>
</cp:coreProperties>
</file>