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00" tabRatio="572"/>
  </bookViews>
  <sheets>
    <sheet name="გამსხვილებული შალიკაშვილი" sheetId="10" r:id="rId1"/>
    <sheet name="გამსხვილებული გალაქტიონის ხიდი" sheetId="7" state="hidden" r:id="rId2"/>
    <sheet name="სამუშაოთა უწყისი გალაქტიონის ხ " sheetId="8" state="hidden" r:id="rId3"/>
    <sheet name="მასალათა უწყისი გალაქტიონი ხიდი" sheetId="9" state="hidden" r:id="rId4"/>
  </sheets>
  <definedNames>
    <definedName name="_xlnm._FilterDatabase" localSheetId="1" hidden="1">'გამსხვილებული გალაქტიონის ხიდი'!$B$1:$B$88</definedName>
    <definedName name="_xlnm._FilterDatabase" localSheetId="3" hidden="1">'მასალათა უწყისი გალაქტიონი ხიდი'!$B$1:$B$44</definedName>
    <definedName name="_xlnm._FilterDatabase" localSheetId="2" hidden="1">'სამუშაოთა უწყისი გალაქტიონის ხ '!$B$1:$B$55</definedName>
    <definedName name="_xlnm.Print_Area" localSheetId="0">'გამსხვილებული შალიკაშვილი'!$A$3:$N$132</definedName>
    <definedName name="_xlnm.Print_Titles" localSheetId="1">'გამსხვილებული გალაქტიონის ხიდი'!$6:$7</definedName>
    <definedName name="_xlnm.Print_Titles" localSheetId="3">'მასალათა უწყისი გალაქტიონი ხიდი'!$6:$7</definedName>
    <definedName name="_xlnm.Print_Titles" localSheetId="2">'სამუშაოთა უწყისი გალაქტიონის ხ '!$6:$7</definedName>
  </definedNames>
  <calcPr calcId="162913"/>
</workbook>
</file>

<file path=xl/calcChain.xml><?xml version="1.0" encoding="utf-8"?>
<calcChain xmlns="http://schemas.openxmlformats.org/spreadsheetml/2006/main">
  <c r="N130" i="10" l="1"/>
  <c r="G10" i="10" l="1"/>
  <c r="G11" i="10"/>
  <c r="G12" i="10"/>
  <c r="G13" i="10"/>
  <c r="G14" i="10"/>
  <c r="G15" i="10"/>
  <c r="G16" i="10"/>
  <c r="G17" i="10"/>
  <c r="G18" i="10"/>
  <c r="G19" i="10"/>
  <c r="G20" i="10"/>
  <c r="G21" i="10"/>
  <c r="G22" i="10"/>
  <c r="G23" i="10"/>
  <c r="G24" i="10"/>
  <c r="G25" i="10"/>
  <c r="G26" i="10"/>
  <c r="G27" i="10"/>
  <c r="G28" i="10"/>
  <c r="G29" i="10"/>
  <c r="G30" i="10"/>
  <c r="G31" i="10"/>
  <c r="G32" i="10"/>
  <c r="G34" i="10"/>
  <c r="G35" i="10"/>
  <c r="G36" i="10"/>
  <c r="G37" i="10"/>
  <c r="G38" i="10"/>
  <c r="G39" i="10"/>
  <c r="G40" i="10"/>
  <c r="G41" i="10"/>
  <c r="G42" i="10"/>
  <c r="G43" i="10"/>
  <c r="G44" i="10"/>
  <c r="G45" i="10"/>
  <c r="G46" i="10"/>
  <c r="G47" i="10"/>
  <c r="G48" i="10"/>
  <c r="G49" i="10"/>
  <c r="G50" i="10"/>
  <c r="G51" i="10"/>
  <c r="G53" i="10"/>
  <c r="G54" i="10"/>
  <c r="G55" i="10"/>
  <c r="G56" i="10"/>
  <c r="G57" i="10"/>
  <c r="G58" i="10"/>
  <c r="G59" i="10"/>
  <c r="G60" i="10"/>
  <c r="G61" i="10"/>
  <c r="G62" i="10"/>
  <c r="G63" i="10"/>
  <c r="G64" i="10"/>
  <c r="G65" i="10"/>
  <c r="G66" i="10"/>
  <c r="G67" i="10"/>
  <c r="G68" i="10"/>
  <c r="G69" i="10"/>
  <c r="G70" i="10"/>
  <c r="G71" i="10"/>
  <c r="G72" i="10"/>
  <c r="G73" i="10"/>
  <c r="G74" i="10"/>
  <c r="G76" i="10"/>
  <c r="G78" i="10"/>
  <c r="G79" i="10"/>
  <c r="G80" i="10"/>
  <c r="G81" i="10"/>
  <c r="G82" i="10"/>
  <c r="G83" i="10" l="1"/>
  <c r="G84" i="10" s="1"/>
  <c r="G85" i="10" s="1"/>
  <c r="G86" i="10" l="1"/>
  <c r="G87" i="10" s="1"/>
  <c r="G88" i="10" l="1"/>
  <c r="G89" i="10" s="1"/>
  <c r="G90" i="10" s="1"/>
  <c r="G91" i="10" s="1"/>
  <c r="G102" i="10" l="1"/>
  <c r="M119" i="10"/>
  <c r="J119" i="10"/>
  <c r="G119" i="10"/>
  <c r="M118" i="10"/>
  <c r="J118" i="10"/>
  <c r="G118" i="10"/>
  <c r="M117" i="10"/>
  <c r="J117" i="10"/>
  <c r="G117" i="10"/>
  <c r="M116" i="10"/>
  <c r="J116" i="10"/>
  <c r="G116" i="10"/>
  <c r="M115" i="10"/>
  <c r="J115" i="10"/>
  <c r="G115" i="10"/>
  <c r="G120" i="10" s="1"/>
  <c r="M108" i="10"/>
  <c r="J108" i="10"/>
  <c r="G108" i="10"/>
  <c r="M107" i="10"/>
  <c r="J107" i="10"/>
  <c r="G107" i="10"/>
  <c r="M106" i="10"/>
  <c r="J106" i="10"/>
  <c r="G106" i="10"/>
  <c r="M105" i="10"/>
  <c r="J105" i="10"/>
  <c r="G105" i="10"/>
  <c r="M104" i="10"/>
  <c r="J104" i="10"/>
  <c r="G104" i="10"/>
  <c r="M103" i="10"/>
  <c r="J103" i="10"/>
  <c r="G103" i="10"/>
  <c r="M102" i="10"/>
  <c r="J102" i="10"/>
  <c r="M101" i="10"/>
  <c r="J101" i="10"/>
  <c r="G101" i="10"/>
  <c r="M100" i="10"/>
  <c r="J100" i="10"/>
  <c r="G100" i="10"/>
  <c r="M99" i="10"/>
  <c r="J99" i="10"/>
  <c r="G99" i="10"/>
  <c r="M98" i="10"/>
  <c r="J98" i="10"/>
  <c r="G98" i="10"/>
  <c r="M97" i="10"/>
  <c r="J97" i="10"/>
  <c r="G97" i="10"/>
  <c r="J120" i="10" l="1"/>
  <c r="N121" i="10" s="1"/>
  <c r="M120" i="10"/>
  <c r="N103" i="10"/>
  <c r="N107" i="10"/>
  <c r="N100" i="10"/>
  <c r="N108" i="10"/>
  <c r="N106" i="10"/>
  <c r="N105" i="10"/>
  <c r="N101" i="10"/>
  <c r="N119" i="10"/>
  <c r="N117" i="10"/>
  <c r="N118" i="10"/>
  <c r="N104" i="10"/>
  <c r="N102" i="10"/>
  <c r="M109" i="10"/>
  <c r="N99" i="10"/>
  <c r="J109" i="10"/>
  <c r="N98" i="10"/>
  <c r="N97" i="10"/>
  <c r="N116" i="10"/>
  <c r="G109" i="10"/>
  <c r="N115" i="10"/>
  <c r="N120" i="10" l="1"/>
  <c r="N122" i="10" s="1"/>
  <c r="N123" i="10" s="1"/>
  <c r="N124" i="10" s="1"/>
  <c r="M125" i="10"/>
  <c r="J125" i="10"/>
  <c r="G125" i="10"/>
  <c r="N109" i="10"/>
  <c r="N110" i="10" s="1"/>
  <c r="N111" i="10" s="1"/>
  <c r="N112" i="10" s="1"/>
  <c r="N113" i="10" s="1"/>
  <c r="N125" i="10" l="1"/>
  <c r="N126" i="10" s="1"/>
  <c r="N127" i="10" s="1"/>
  <c r="N128" i="10" s="1"/>
  <c r="N129" i="10" s="1"/>
  <c r="D33" i="9" l="1"/>
  <c r="D32" i="9"/>
  <c r="D31" i="9"/>
  <c r="D30" i="9"/>
  <c r="D19" i="8"/>
  <c r="F11" i="7"/>
  <c r="F12" i="7"/>
  <c r="F13" i="7"/>
  <c r="F14" i="7"/>
  <c r="F15" i="7"/>
  <c r="F16" i="7"/>
  <c r="F17" i="7"/>
  <c r="F18" i="7"/>
  <c r="F25" i="7"/>
  <c r="F26" i="7"/>
  <c r="F27" i="7"/>
  <c r="F28" i="7"/>
  <c r="F29" i="7"/>
  <c r="F30" i="7"/>
  <c r="F31" i="7"/>
  <c r="F32" i="7"/>
  <c r="F33" i="7"/>
  <c r="F39" i="7"/>
  <c r="F40" i="7"/>
  <c r="F41" i="7"/>
  <c r="F42" i="7"/>
  <c r="F43" i="7"/>
  <c r="F44" i="7"/>
  <c r="F45" i="7"/>
  <c r="F46" i="7"/>
  <c r="F47" i="7"/>
  <c r="F48" i="7"/>
  <c r="F54" i="7"/>
  <c r="F55" i="7"/>
  <c r="F56" i="7"/>
  <c r="F57" i="7"/>
  <c r="F63" i="7"/>
  <c r="F64" i="7" s="1"/>
  <c r="F71" i="7"/>
  <c r="F72" i="7"/>
  <c r="F10" i="7"/>
  <c r="D19" i="7"/>
  <c r="F19" i="7" s="1"/>
  <c r="F58" i="7" l="1"/>
  <c r="F59" i="7" s="1"/>
  <c r="F60" i="7" s="1"/>
  <c r="F65" i="7"/>
  <c r="F66" i="7" s="1"/>
  <c r="F49" i="7"/>
  <c r="F50" i="7" s="1"/>
  <c r="F51" i="7" s="1"/>
  <c r="F34" i="7"/>
  <c r="F35" i="7" s="1"/>
  <c r="F36" i="7" s="1"/>
  <c r="F20" i="7"/>
  <c r="F21" i="7" s="1"/>
  <c r="F22" i="7" s="1"/>
  <c r="F69" i="7"/>
  <c r="F70" i="7"/>
  <c r="D49" i="8"/>
  <c r="D50" i="8" l="1"/>
  <c r="F73" i="7"/>
  <c r="F75" i="7" s="1"/>
  <c r="F79" i="7" s="1"/>
  <c r="F80" i="7" l="1"/>
  <c r="F81" i="7" s="1"/>
  <c r="F82" i="7" l="1"/>
  <c r="F83" i="7" s="1"/>
  <c r="F84" i="7" l="1"/>
  <c r="F85" i="7" s="1"/>
</calcChain>
</file>

<file path=xl/sharedStrings.xml><?xml version="1.0" encoding="utf-8"?>
<sst xmlns="http://schemas.openxmlformats.org/spreadsheetml/2006/main" count="515" uniqueCount="235">
  <si>
    <t>#</t>
  </si>
  <si>
    <t>t.</t>
  </si>
  <si>
    <t>grZ.m.</t>
  </si>
  <si>
    <t>kg.</t>
  </si>
  <si>
    <t>c.</t>
  </si>
  <si>
    <t>ფრეზისათვის მიუწვდომელ ადგილებში ა/ბ საფარის ფენის მოხსნა მექანიზმების გამოყენებით და დატვირთვა ა/თვითმცლელებზე</t>
  </si>
  <si>
    <t>სამუშაოების დასახელება</t>
  </si>
  <si>
    <t>განზ. ერთ.</t>
  </si>
  <si>
    <t>რაოდენობა</t>
  </si>
  <si>
    <t>ერთ. ფასი</t>
  </si>
  <si>
    <t>ჯამი</t>
  </si>
  <si>
    <r>
      <t>მ</t>
    </r>
    <r>
      <rPr>
        <b/>
        <vertAlign val="superscript"/>
        <sz val="10"/>
        <rFont val="AcadNusx"/>
      </rPr>
      <t>2</t>
    </r>
  </si>
  <si>
    <r>
      <t>მ</t>
    </r>
    <r>
      <rPr>
        <b/>
        <vertAlign val="superscript"/>
        <sz val="10"/>
        <rFont val="AcadNusx"/>
      </rPr>
      <t>3</t>
    </r>
  </si>
  <si>
    <t>ც</t>
  </si>
  <si>
    <t>გრძ/მ</t>
  </si>
  <si>
    <t>ტ.</t>
  </si>
  <si>
    <t>ქვიშა-ცემენტის ხსნარი</t>
  </si>
  <si>
    <t>ჯამი თავი - I</t>
  </si>
  <si>
    <t>ბეტონი მ-200</t>
  </si>
  <si>
    <r>
      <t>მ</t>
    </r>
    <r>
      <rPr>
        <b/>
        <vertAlign val="superscript"/>
        <sz val="11"/>
        <color indexed="8"/>
        <rFont val="AcadNusx"/>
      </rPr>
      <t>2</t>
    </r>
  </si>
  <si>
    <t>პირველი ფენა ასფალტის ზედაპირის დამუშავება ბიტუმის ემულსიით</t>
  </si>
  <si>
    <t>ტ</t>
  </si>
  <si>
    <t>ბიტუმის ემულსია</t>
  </si>
  <si>
    <t>ჯამი - IV თავი</t>
  </si>
  <si>
    <t>სპილენძის ელ. სადენი 2X2.5</t>
  </si>
  <si>
    <t>კგ.</t>
  </si>
  <si>
    <t>ზედნადები ხარჯები ხელფასიდან</t>
  </si>
  <si>
    <t>ზედნადები ხარჯები</t>
  </si>
  <si>
    <t>გეგმიური მოგება</t>
  </si>
  <si>
    <t>ქ. თბილისში გალაქტიონის სახელობის ხიდის სარეაბილიტაციო სამუშაოების</t>
  </si>
  <si>
    <t>ხიდის ფასადებზე დაზიანებული ქვის ფილების დემონტაჟი</t>
  </si>
  <si>
    <t>ხიდის ტროტუარებიდან ქვის ბრუშატკის დემონტაჟი და დასაწყობება შემდგომ გამოსაყენებლად</t>
  </si>
  <si>
    <t>ხიდის ტროტუარებიდან ქვის ფილების დემონტაჟი და დასაწყობება შემდგომ გამოსაყენებლად</t>
  </si>
  <si>
    <t>ასფალტობეტონის ფენის დამუშავება (ფრეზირება) მექანიზმებით მოფრეზვა ბარაბნის სიგანით 2000 მმ-დე სისქით 10 სმ და დატვირთვა ა/თვითმცლელებზე დასაწყობებით დამკვეთის მიერ მითითებულ ადგილზე</t>
  </si>
  <si>
    <t>ხიდის ზედაპირიდან ძველი დაზიანებული რკ/ბეტონის საფარის დემონტაჟი</t>
  </si>
  <si>
    <t>სამშენებლო ნარჩენების და ტვირთების გადანა 35 კმ-მდე</t>
  </si>
  <si>
    <t>არსებული ბორდიურების დემონტაჟი და დასაწყობება შემდგომ გამოსაყენებლად</t>
  </si>
  <si>
    <t>ქვის კედლების რეცხვა ქიმიური მეთოდით ან მაღალი წნევის აპარატით</t>
  </si>
  <si>
    <t xml:space="preserve">ნაკლული ქვის შევსება იგივე ჯიშის ქვით  </t>
  </si>
  <si>
    <t xml:space="preserve">დაშლილი ქვის აღდგენა ხელოვნური ქვით </t>
  </si>
  <si>
    <r>
      <t>m</t>
    </r>
    <r>
      <rPr>
        <b/>
        <vertAlign val="superscript"/>
        <sz val="10"/>
        <rFont val="AcadNusx"/>
      </rPr>
      <t>2</t>
    </r>
  </si>
  <si>
    <r>
      <t xml:space="preserve">მაპროფილებელი წყალშეუღწევადი ბეტონის საფარის მოწყობა სისქით 5 სმ. </t>
    </r>
    <r>
      <rPr>
        <b/>
        <sz val="10"/>
        <rFont val="Arial"/>
        <family val="2"/>
        <charset val="204"/>
      </rPr>
      <t>B</t>
    </r>
    <r>
      <rPr>
        <b/>
        <sz val="10"/>
        <rFont val="AcadNusx"/>
      </rPr>
      <t xml:space="preserve">-30 </t>
    </r>
    <r>
      <rPr>
        <b/>
        <sz val="10"/>
        <rFont val="Arial"/>
        <family val="2"/>
        <charset val="204"/>
      </rPr>
      <t>F</t>
    </r>
    <r>
      <rPr>
        <b/>
        <sz val="10"/>
        <rFont val="AcadNusx"/>
      </rPr>
      <t xml:space="preserve">-200 </t>
    </r>
    <r>
      <rPr>
        <b/>
        <sz val="10"/>
        <rFont val="Arial"/>
        <family val="2"/>
        <charset val="204"/>
      </rPr>
      <t>W</t>
    </r>
    <r>
      <rPr>
        <b/>
        <sz val="10"/>
        <rFont val="AcadNusx"/>
      </rPr>
      <t>8</t>
    </r>
  </si>
  <si>
    <t>ბეტონის ზედაპირის მოწყობა ორკომპონენტიანი მემბრანული პოლიმერული ჰიდროსაიზოლაციო მასალით (ორი ფენა)</t>
  </si>
  <si>
    <r>
      <t xml:space="preserve">წყალშეუღწევადი რკ/ბეტონის დამცავი ფენის მოწყობა სისქით 5 სმ.  </t>
    </r>
    <r>
      <rPr>
        <b/>
        <sz val="10"/>
        <rFont val="Arial"/>
        <family val="2"/>
        <charset val="204"/>
      </rPr>
      <t>B</t>
    </r>
    <r>
      <rPr>
        <b/>
        <sz val="10"/>
        <rFont val="LitNusx"/>
      </rPr>
      <t xml:space="preserve">-30 </t>
    </r>
    <r>
      <rPr>
        <b/>
        <sz val="10"/>
        <rFont val="Arial"/>
        <family val="2"/>
        <charset val="204"/>
      </rPr>
      <t>F</t>
    </r>
    <r>
      <rPr>
        <b/>
        <sz val="10"/>
        <rFont val="LitNusx"/>
      </rPr>
      <t xml:space="preserve">-200 </t>
    </r>
    <r>
      <rPr>
        <b/>
        <sz val="10"/>
        <rFont val="Arial"/>
        <family val="2"/>
        <charset val="204"/>
      </rPr>
      <t>ჭ</t>
    </r>
    <r>
      <rPr>
        <b/>
        <sz val="10"/>
        <rFont val="LitNusx"/>
      </rPr>
      <t>8 (ტრანსპორტირებით და ორმაგი ვიბრირებით)</t>
    </r>
  </si>
  <si>
    <t>ლტ.</t>
  </si>
  <si>
    <t>კვარცის ქვიშა</t>
  </si>
  <si>
    <t>პოლიურია</t>
  </si>
  <si>
    <t>პრაიმერი</t>
  </si>
  <si>
    <t>ხიდის სავალი ნაწილის ზედაპირზე მსხვილმარცვლოვანი მკვრივი ა/ბეტონისაგან ერთი ფენის  (`В~ ტიპი I მარკა)  მოწყობა   სისქით 7 სმ.</t>
  </si>
  <si>
    <t>ბეტონის დამცავი ფენის ზედაპირის დამუშავება ბიტუმის ემულსიით</t>
  </si>
  <si>
    <t>ხიდის სავალი ნაწილის ზედაპირზე წვრილმარცვლოვანი ადჰეზიური დანამატით მკვრივი ა/ბეტონისაგან მეორე ფენის  (`В~ ტიპი I მარკა)  მოწყობა   სისქით 5 სმ.</t>
  </si>
  <si>
    <r>
      <t>m</t>
    </r>
    <r>
      <rPr>
        <b/>
        <vertAlign val="superscript"/>
        <sz val="10"/>
        <color indexed="8"/>
        <rFont val="AcadNusx"/>
      </rPr>
      <t>2</t>
    </r>
  </si>
  <si>
    <t>ბაზალტის ფილები სისქით 5 სმ.</t>
  </si>
  <si>
    <t>ბეტონის ხსნარი b-15</t>
  </si>
  <si>
    <t>ტროტუარების მოწყობა არსებული ბაზალტის ფილებით ტრანსპორტირებით ბეტონის ხსნარზე 60% ახალის დამატებით</t>
  </si>
  <si>
    <t>ჯამი თავი - II</t>
  </si>
  <si>
    <t>თავი II სამშენებლო სამუშაოები</t>
  </si>
  <si>
    <t>თვი I - სადემონტაჟო სამუშაოები</t>
  </si>
  <si>
    <t>თავი III მოპირკეთების  სამუშაოები</t>
  </si>
  <si>
    <t>ქვიშა-ცემენტის ხსნარი (კალმატრონის დანამატით)</t>
  </si>
  <si>
    <t>მაღალხარისხოვნი შელესვა კედლების  ქვიშა-ცემენტის ხსნარით (კალმატრონის დანამატით)</t>
  </si>
  <si>
    <t>ჯამი თავი - III</t>
  </si>
  <si>
    <t>გაუთვალისწინებელი ხარჯები</t>
  </si>
  <si>
    <t>დ.ღ.გ.</t>
  </si>
  <si>
    <t>არსებული ლითონის წყალჩამომშვები მილების გადაჭრა</t>
  </si>
  <si>
    <t>ახალი წყალმიმღები ტრაპების მონტაჟი</t>
  </si>
  <si>
    <t>თავი V - საგზაო მონიშვნების მოწყობის სამუშაოები</t>
  </si>
  <si>
    <t>ჯამი - V თავი</t>
  </si>
  <si>
    <r>
      <t xml:space="preserve">სპილენძის სადენების მოწყობა                                </t>
    </r>
    <r>
      <rPr>
        <b/>
        <sz val="9"/>
        <color theme="1"/>
        <rFont val="Arial"/>
        <family val="2"/>
        <charset val="204"/>
      </rPr>
      <t>კორობში</t>
    </r>
    <r>
      <rPr>
        <b/>
        <sz val="9"/>
        <color theme="1"/>
        <rFont val="AcadNusx"/>
      </rPr>
      <t xml:space="preserve"> 2X2.5</t>
    </r>
  </si>
  <si>
    <t>საგზაო თერმოპლასტიკური საღებავი შუქამრეკლი ბურთულაკების დანამატით</t>
  </si>
  <si>
    <t>საგზაო ჰორიზონტალური მონიშვნის ხაზი 1.1, 1.6, 1.11, 1.7, სიგანით 15 სმ (თერმოპლასტიკური საღებავი შუქამრეკლი ბურთულაკების დანამატით)</t>
  </si>
  <si>
    <t>დიოდური სანათი 10 ვტ.</t>
  </si>
  <si>
    <t>თავი VI - ელექტრო სამონტაჟო სამუშაოები</t>
  </si>
  <si>
    <t>ჯამი თავი. VI</t>
  </si>
  <si>
    <t>კედლების გასუფთავება წარწერებისაგან</t>
  </si>
  <si>
    <t>კედლებიდან და ჭერებიდან ძველი ნალესის ჩამოჩეხვა</t>
  </si>
  <si>
    <t>ქვის ბორდიური 30% ახალი</t>
  </si>
  <si>
    <r>
      <t>m</t>
    </r>
    <r>
      <rPr>
        <b/>
        <vertAlign val="superscript"/>
        <sz val="11"/>
        <rFont val="AcadNusx"/>
      </rPr>
      <t>2</t>
    </r>
  </si>
  <si>
    <t>ოლიფა</t>
  </si>
  <si>
    <t>ლითონის მოაჯირების შეღებვა ანტიკოროზიული საღებავით</t>
  </si>
  <si>
    <t>ანტიკოროზიული საღებავი</t>
  </si>
  <si>
    <t>არსებული მოაჯირების დემონტაჟი მოხსნა და გატანა არსებული საბჭოთა სიმბოლიკის ფრეზირებისათვის</t>
  </si>
  <si>
    <t>დემონტირებული თუჯის მოაჯირების მონტაჟი ახლიდან</t>
  </si>
  <si>
    <t>დემონტირებულ მოაჯირებზე არსებული საბჭოთა სიმბოლიკის ფრეზირება და ახალი ქართული სიმბოლიკის დამაგრება</t>
  </si>
  <si>
    <t>სამომსახურეო ჩასასვლელი ჭის ლუკის მოწყობა</t>
  </si>
  <si>
    <t>ც.</t>
  </si>
  <si>
    <t>თუჯის ლუქი</t>
  </si>
  <si>
    <t>თავი IV - სანიაღვრე სისტემა და სამომსახურეო ლუქები</t>
  </si>
  <si>
    <t>არმატურა დ=18</t>
  </si>
  <si>
    <t>სამოსამსახურეო ჭაში ჩასასვლელი ლითონის კიბის მოწყობა (6 ერთეული)</t>
  </si>
  <si>
    <t>საკაბელო არხი (25X40)</t>
  </si>
  <si>
    <t>საკაბელო არხი (40X40)</t>
  </si>
  <si>
    <t>გოფრირებული მილის მოწყობა კაბელის გასატარებლად Ф_32;</t>
  </si>
  <si>
    <t>საკაბელო არხი (60X40)</t>
  </si>
  <si>
    <t>პლასტმასის გოფრირებული მილი ცეცხლგამძლე Ф_32</t>
  </si>
  <si>
    <t>საკაბელო არხების მოწყობა 25X40; 40X40; 60X40</t>
  </si>
  <si>
    <t>ლითონის ტრაპის დეტალები</t>
  </si>
  <si>
    <r>
      <t xml:space="preserve">არმატურა </t>
    </r>
    <r>
      <rPr>
        <b/>
        <sz val="10"/>
        <rFont val="Arial"/>
        <family val="2"/>
        <charset val="204"/>
      </rPr>
      <t>A</t>
    </r>
    <r>
      <rPr>
        <b/>
        <sz val="10"/>
        <rFont val="AcadNusx"/>
      </rPr>
      <t>-III</t>
    </r>
  </si>
  <si>
    <t>ჯამი თავი I-II-III-IV-V-VI</t>
  </si>
  <si>
    <t>მაღალხარისხოვნი შელესვა დაზიანებული კარნიზების ქვიშა-ცემენტის ხსნარით (კალმატრონის დანამატით)</t>
  </si>
  <si>
    <t>გამსხვილებული ხარჯთაღრიცხვა</t>
  </si>
  <si>
    <t>სამუშაოთა უწყისი</t>
  </si>
  <si>
    <t>მასალათა უწყისი</t>
  </si>
  <si>
    <t>მსხვილმარცვლოვანი a/betoni</t>
  </si>
  <si>
    <t>წვრილმარცვლოვანი a/betoni</t>
  </si>
  <si>
    <t>მასალათა დასახელება</t>
  </si>
  <si>
    <r>
      <t xml:space="preserve">წყალშეუღწევადი ბეტონი </t>
    </r>
    <r>
      <rPr>
        <b/>
        <sz val="10"/>
        <rFont val="Arial"/>
        <family val="2"/>
        <charset val="204"/>
      </rPr>
      <t>B-30 F-200 W8</t>
    </r>
  </si>
  <si>
    <t>მილკვადრატი 60X60X3</t>
  </si>
  <si>
    <t>მილკვადრატი 40X40X3</t>
  </si>
  <si>
    <t>მაღალხარისხოვანი შელესვა ჭერების ქვიშა-ცემენტის ხსნარით (კალმატრონის დანამატით)</t>
  </si>
  <si>
    <t xml:space="preserve">ყალიბის ფარი </t>
  </si>
  <si>
    <t xml:space="preserve">ხელოვნური ქვა </t>
  </si>
  <si>
    <t xml:space="preserve">ქვა </t>
  </si>
  <si>
    <t>ქართული სიმბოლიკა</t>
  </si>
  <si>
    <t>მ2</t>
  </si>
  <si>
    <t>მ3</t>
  </si>
  <si>
    <t>შეადგინა:                                                / ე. ჯინჯიხაძე /</t>
  </si>
  <si>
    <t>შეადგინა:                                             / ე.ჯინჯიხაძე /</t>
  </si>
  <si>
    <t>შეადგინდა:                                                                      / ე.ჯინჯიხაძე /</t>
  </si>
  <si>
    <t>არსებული ქვის ბორდიურების მოწყობა ბეტონის საფუძველზე შშm პირთა ასასვლელი პანდუსების გათვალისწინებით (20% ახალის დამატებით)</t>
  </si>
  <si>
    <t>დიოდური სანათი 20-12.2 ვტ.</t>
  </si>
  <si>
    <r>
      <t>კედლებზე დიოდური სანათების მონტაჟი ალუმინის კორპუსით 20-12.2-10 ვტ. წყალშეუღწევადობით I</t>
    </r>
    <r>
      <rPr>
        <b/>
        <sz val="9"/>
        <color theme="1"/>
        <rFont val="Arial"/>
        <family val="2"/>
        <charset val="204"/>
      </rPr>
      <t>P</t>
    </r>
    <r>
      <rPr>
        <b/>
        <sz val="9"/>
        <color theme="1"/>
        <rFont val="AcadNusx"/>
      </rPr>
      <t>-66</t>
    </r>
  </si>
  <si>
    <t>ქ. თბილისში, დიდუბის რაიონში, შალიკაშვილის სახელობის ხიდის სარეაბილიტაციო სამუშაოების</t>
  </si>
  <si>
    <t>ასფალტობეტონის ფენის დამუშავება (ფრეზირება) მექანიზმებით მოფრეზვა ბარაბნის სიგანით 2000 მმ-დე სისქით 12 სმ და დატვირთვა ა/თვითმცლელებზე დასაწყობებით დამკვეთის მიერ მითითებულ ადგილზე</t>
  </si>
  <si>
    <t>არსებული ბაზალტის  ბორდიურების დემონტაჟი და დასაწყობება დამკვეთის მითითებულ ადგილზე</t>
  </si>
  <si>
    <t>ხიდის ტროტუარებზე ა/ბ საფარის ფენის მოხსნა მექანიზმების გამოყენებით და დატვირთვა ა/თვითმცლელებზე</t>
  </si>
  <si>
    <t>ხიდის ფასადებზე კედლების დაბზარულ ადგილებში ქვის ფილების დემონტაჟი ახლის მოწყობის მიზნით</t>
  </si>
  <si>
    <t>გრძ.მ.</t>
  </si>
  <si>
    <t>ბალახის კორდის მოწყობა ტრანსპორტირებით</t>
  </si>
  <si>
    <t>ხიდის ტროტუარებზე  საფუძვლის ფენის მოწყობა ფრაქციული ღორღიT 0-20 სისქით 15 სმ დატკეპვნით (შემკვრივებული მოცულობით)</t>
  </si>
  <si>
    <t>ხიდის ტროტუარებზე ბეტონის ზედაპირის მოწყობა ორკომპონენტიანი მემბრანული პოლიმერული ჰიდროსაიზოლაციო მასალით (ორი ფენა)</t>
  </si>
  <si>
    <t>ხიდის ზედაპირიდან ძველი დაზიანებული ბეტონის დამცავი საფარის დემონტაჟი</t>
  </si>
  <si>
    <t>ხიდის ზედაპირიდან ძველი დაზიანებული მაპროფილებელი დამცავი საფარის დემონტაჟი</t>
  </si>
  <si>
    <t>ხიდის ტროტუარებიდან ძველი დაზიანებული მაპროფილებელი დამცავი საფარის დემონტაჟი</t>
  </si>
  <si>
    <t>ხიდის ტროტუარებიდან ძველი დაზიანებული ბეტონის დამცავი საფარის დემონტაჟი</t>
  </si>
  <si>
    <t xml:space="preserve">ხიდზე ამოსული ხის მოჭრა </t>
  </si>
  <si>
    <t>ხიდის ბურჯებზე დაზიანებული ქვის ფილების დემონტაჟი</t>
  </si>
  <si>
    <t>ხიდის ტროტუარებიდან დაზიანებული ბეტონის ჩამოფხეკვა-გასუფთავება  ძველი ნალესისაგან</t>
  </si>
  <si>
    <t>ხიდის თაღების დაზიანებული ბეტონის ჩამოფხეკვა-გასუფთავება  ძველი ნალესისაგან</t>
  </si>
  <si>
    <t>ხიდის განივი გამკრავების დაზიანებული ბეტონის ჩამოფხეკვა-გასუფთავება  ძველი ნალესისაგან</t>
  </si>
  <si>
    <t>ხიდის რკინაბეტონის ფილის დაზიანებული ბეტონის ჩამოფხეკვა-გასუფთავება  ძველი ნალესისაგან</t>
  </si>
  <si>
    <t xml:space="preserve">ხიდის ქვემო (ორივე ნაპირის) ტერიტორიის პლანირება  ბულდოზერებით გრუნტის გადაადგილებით და მოსწორებით </t>
  </si>
  <si>
    <t>იმავე ტერიტორიაზე ქვიშა-ხრეშოვანი ნარევის მოწყობა სისქით 60 სმ დატკეპვნით  (შემკვრივებული მოცულობით)</t>
  </si>
  <si>
    <t>თავი I - სადემონტაჟო სამუშაოები</t>
  </si>
  <si>
    <t xml:space="preserve">ნაკლული ქვის შევსება იგივე სახეობის ქვით  </t>
  </si>
  <si>
    <t>ხიდის ქვის მოაჯირებზე  დაზიანებული ნაწილების ჩამოფხეკვა-გასუფთავება  ძველი ნალესისაგან</t>
  </si>
  <si>
    <t>ხიდის ქვის მოაჯირებზე ქუდის დაზიანებული ნაწილების ჩამოფხეკვა-გასუფთავება  ძველი ნალესისაგან</t>
  </si>
  <si>
    <t>ხიდის ლითონის მოაჯირების  ჩამოფხეკვა-გასუფთავება  ძველი საღებავისგან</t>
  </si>
  <si>
    <t>კომუნიკაციების მილისა და გისოსების გაფხეკა-გასუფთავება კოროზიისაგან და შეღებვა ანტიკოროზიული საღებავით</t>
  </si>
  <si>
    <t>დროებითი საგზაო ჰორიზონტალური მონიშვნის ხაზი 1.2, 1.3, სიგანით 15 სმ (თერმოპლასტიკური საღებავი შუქამრეკლი ბურთულაკების დანამატით)</t>
  </si>
  <si>
    <t>მუდმივი საგზაო ჰორიზონტალური მონიშვნის ხაზი 1.14.2, 1,13, სიგანით 40 სმ (ერთკომპონენტიანი აკრილის ბაზაზე დამზადებული საღებავი შუქამრეკლი ბურთულებით 120-850 მკ)</t>
  </si>
  <si>
    <t>გრძ.მ</t>
  </si>
  <si>
    <t>ლითონის მოაჯირების შეღებვა ანტიკოროზიული შავი საღებავით</t>
  </si>
  <si>
    <t xml:space="preserve">თავი IV - სანიაღვრე სისტემა </t>
  </si>
  <si>
    <t>მუდმივი საგზაო ჰორიზონტალური მონიშვნის ხაზი 1.2, 1.3, 1.5, 1.11 სიგანით 15 სმ (თერმოპლასტიკური საღებავი შუქამრეკლი ბურთულაკების დანამატით)</t>
  </si>
  <si>
    <t>სავალ ნაწილზე ლითონ-კონსტრუქციის სადეფორმაციო ნაკერების მოწყობა (სავარცხელი)</t>
  </si>
  <si>
    <t>ტროტუარებზე სადეფორმაციო ნაკერების მოწყობა  (სავარცხელი)</t>
  </si>
  <si>
    <t>სამშენებლო ტექნიკის (ჯისიბი, ამწე-კალათი) მდინარის ნაპირზე ჩასმა ამწეკრანის გამოყენებით</t>
  </si>
  <si>
    <t>დეკორატიული ხუფების დემონტაჟი და დასაწყობება დამკვეთის მითითებულ ადგილზე</t>
  </si>
  <si>
    <t>არსებული კომუნიკაციის კაბელების დემონტაჟი და საპროექტო გარცმებში გატარება</t>
  </si>
  <si>
    <t>erT.</t>
  </si>
  <si>
    <t>სულ ჯამი თავი V</t>
  </si>
  <si>
    <t>ადგილზე სხმული ბეტონის მ-350 ბორდიურების მოწყობა ზომით 40X20 სმ (სანიაღვრე ხვრეტების გათვალისწინებით)</t>
  </si>
  <si>
    <t xml:space="preserve">ხიდის რეაბილიტაციისთვის ქვედა ნაწილში საჭირო დროებითი ხარაჩოების კონსტრუქციის დემონტაჟი </t>
  </si>
  <si>
    <t>ხიდის რეაბილიტაციისთვის ქვედა ნაწილში საჭირო დროებითი კონსტრუქციის მონტაჟი ხარაჩოების მოსაწყობად (მასალის ღირებულების გარეშე)</t>
  </si>
  <si>
    <t>ლითონის მოაჯირების დემონტაჟი და ტრანსპორტირება დამკვეთის მითითებულ ადგილზე (ბაზაზე)</t>
  </si>
  <si>
    <t>ხიდის სავალი ნაწილის ზედაპირზე წვრილმარცვლოვანი ასფალტობეტონი მოდიფიცირებული ბიტუმით (SBS) მეორე ფენის მოწყობა სისქით 5 სმ.</t>
  </si>
  <si>
    <t xml:space="preserve">ქვიშა-ცემენტის ნარევზე (კალმატრონის დანამატით) ტრავერტინის ფილების მოწყობა ტროტუარებზე გრანიტის ჩანართებით (სისქით 4 სმ) </t>
  </si>
  <si>
    <t>ხიდის მისასვლელებზე წოლანისა და რბილი გადასვლების მოწყობა სულფატომედეგი წყალშეუღწევადი რკ/ბეტონით B-30 F-200 W8</t>
  </si>
  <si>
    <t>ანაკრები ბეტონის ბლოკების მოწყობა დროებითი სამშენებლო მოედნის გასამაგრებლად</t>
  </si>
  <si>
    <t>ხიდის ტროტუარების დაზიანებული ზედაპირის  ბეტონით ტორკრეტირება სისქით 5 სმ (კალმატრონის დანამატით)</t>
  </si>
  <si>
    <t>ხიდის თაღების ზედაპირის ბეტონით ტორკრეტირება სისქით 5 სმ (კალმატრონის დანამატით)</t>
  </si>
  <si>
    <t>ხიდის განივი გამკრავების ბეტონით ტორკრეტირება სისქით 5 სმ (კალმატრონის დანამატით)</t>
  </si>
  <si>
    <t>ხიდის რკინაბეტონის ფილის ზედაპირის ბეტონით ტორკრეტირება სისქით 5 სმ (კალმატრონის დანამატით)</t>
  </si>
  <si>
    <t xml:space="preserve">ლითონის მოაჯირების ბაზაზე ქვიშა-ჭავლით გასუფთავება </t>
  </si>
  <si>
    <t>ლითონის მოაჯირების ბაზიდან ტრანსპორტირება და ხიდზე დამონტაჟება</t>
  </si>
  <si>
    <t xml:space="preserve">ხიდის რეაბილიტაციისთვის ზედა ნაწილში საჭირო დროებითი ღობის კონსტრუქციის დემონტაჟი </t>
  </si>
  <si>
    <t>ხიდის თაღის ზედაპირის შეღებვა წყალემულსიის საღებავით (ფერი შეთანხმდეს დამკვეთთან)</t>
  </si>
  <si>
    <t>ხიდის ფრაგმენტებში ლესვა  რუსტებში (ნალესის კედლის პროექციით)</t>
  </si>
  <si>
    <t>ლითონის გარცმის მილების დ=127/5მმ ანტიკოროზიული იზოლაცია</t>
  </si>
  <si>
    <t>დ=127/5მმ ფოლადის მილის მოწყობა</t>
  </si>
  <si>
    <t>არსებული ლითონის წყალჩამომშვები მილების დემონტაჟი და დასაწყობება დამკვეთის მითითებულ ადგილზე</t>
  </si>
  <si>
    <t>დაკარგული ან/და დაზიანებული თუჯის მოაჯირის დეტალების აღდგენა</t>
  </si>
  <si>
    <r>
      <t>ხიდის რეაბილიტაციისთვის ზედა ნაწილში საჭირო დროებითი ღობის კონსტრუქციის მონტაჟი (</t>
    </r>
    <r>
      <rPr>
        <sz val="10"/>
        <rFont val="Arial"/>
        <family val="2"/>
        <charset val="204"/>
      </rPr>
      <t>H=</t>
    </r>
    <r>
      <rPr>
        <sz val="10"/>
        <rFont val="AcadNusx"/>
      </rPr>
      <t>1.5 მ)</t>
    </r>
  </si>
  <si>
    <r>
      <t>მ</t>
    </r>
    <r>
      <rPr>
        <vertAlign val="superscript"/>
        <sz val="10"/>
        <rFont val="AcadNusx"/>
      </rPr>
      <t>2</t>
    </r>
  </si>
  <si>
    <r>
      <t>m</t>
    </r>
    <r>
      <rPr>
        <vertAlign val="superscript"/>
        <sz val="10"/>
        <rFont val="AcadNusx"/>
      </rPr>
      <t>2</t>
    </r>
  </si>
  <si>
    <r>
      <t>მ</t>
    </r>
    <r>
      <rPr>
        <vertAlign val="superscript"/>
        <sz val="10"/>
        <rFont val="AcadNusx"/>
      </rPr>
      <t>3</t>
    </r>
  </si>
  <si>
    <r>
      <t xml:space="preserve">ხიდის სავალ ნაწილზე მაპროფილებელი წყალშეუღწევადი ბეტონის საფარის მოწყობა სისქით საშუალოდ 15 სმ. </t>
    </r>
    <r>
      <rPr>
        <sz val="10"/>
        <rFont val="Arial"/>
        <family val="2"/>
        <charset val="204"/>
      </rPr>
      <t>B</t>
    </r>
    <r>
      <rPr>
        <sz val="10"/>
        <rFont val="AcadNusx"/>
      </rPr>
      <t xml:space="preserve">-30 </t>
    </r>
    <r>
      <rPr>
        <sz val="10"/>
        <rFont val="Arial"/>
        <family val="2"/>
        <charset val="204"/>
      </rPr>
      <t>F</t>
    </r>
    <r>
      <rPr>
        <sz val="10"/>
        <rFont val="AcadNusx"/>
      </rPr>
      <t xml:space="preserve">-200 </t>
    </r>
    <r>
      <rPr>
        <sz val="10"/>
        <rFont val="Arial"/>
        <family val="2"/>
        <charset val="204"/>
      </rPr>
      <t>W</t>
    </r>
    <r>
      <rPr>
        <sz val="10"/>
        <rFont val="AcadNusx"/>
      </rPr>
      <t>8</t>
    </r>
  </si>
  <si>
    <r>
      <t xml:space="preserve">წყალშეუღწევადი რკ/ბეტონის დამცავი ფენის მოწყობა სისქით 5 სმ.  </t>
    </r>
    <r>
      <rPr>
        <sz val="10"/>
        <rFont val="Arial"/>
        <family val="2"/>
        <charset val="204"/>
      </rPr>
      <t>B</t>
    </r>
    <r>
      <rPr>
        <sz val="10"/>
        <rFont val="LitNusx"/>
        <family val="2"/>
      </rPr>
      <t xml:space="preserve">-30 </t>
    </r>
    <r>
      <rPr>
        <sz val="10"/>
        <rFont val="Arial"/>
        <family val="2"/>
        <charset val="204"/>
      </rPr>
      <t>F</t>
    </r>
    <r>
      <rPr>
        <sz val="10"/>
        <rFont val="LitNusx"/>
        <family val="2"/>
      </rPr>
      <t xml:space="preserve">-200 </t>
    </r>
    <r>
      <rPr>
        <sz val="10"/>
        <rFont val="Arial"/>
        <family val="2"/>
        <charset val="204"/>
      </rPr>
      <t>W8</t>
    </r>
    <r>
      <rPr>
        <sz val="10"/>
        <rFont val="LitNusx"/>
        <family val="2"/>
      </rPr>
      <t xml:space="preserve"> (ტრანსპორტირებით და ორმაგი ვიბრირებით)</t>
    </r>
  </si>
  <si>
    <r>
      <t>მ</t>
    </r>
    <r>
      <rPr>
        <vertAlign val="superscript"/>
        <sz val="10"/>
        <color indexed="8"/>
        <rFont val="AcadNusx"/>
      </rPr>
      <t>2</t>
    </r>
  </si>
  <si>
    <r>
      <t xml:space="preserve">ხიდის ტროტუარებზე მაპროფილებელი წყალშეუღწევადი ბეტონის საფარის მოწყობა სისქით საშუალოდ 5 სმ. </t>
    </r>
    <r>
      <rPr>
        <sz val="10"/>
        <rFont val="Arial"/>
        <family val="2"/>
        <charset val="204"/>
      </rPr>
      <t>B</t>
    </r>
    <r>
      <rPr>
        <sz val="10"/>
        <rFont val="AcadNusx"/>
      </rPr>
      <t xml:space="preserve">-30 </t>
    </r>
    <r>
      <rPr>
        <sz val="10"/>
        <rFont val="Arial"/>
        <family val="2"/>
        <charset val="204"/>
      </rPr>
      <t>F</t>
    </r>
    <r>
      <rPr>
        <sz val="10"/>
        <rFont val="AcadNusx"/>
      </rPr>
      <t xml:space="preserve">-200 </t>
    </r>
    <r>
      <rPr>
        <sz val="10"/>
        <rFont val="Arial"/>
        <family val="2"/>
        <charset val="204"/>
      </rPr>
      <t>W</t>
    </r>
    <r>
      <rPr>
        <sz val="10"/>
        <rFont val="AcadNusx"/>
      </rPr>
      <t>8</t>
    </r>
  </si>
  <si>
    <r>
      <t xml:space="preserve">დროებითი საგზაო ნიშნები  საგზაო ნიშნების (საიჟინრო ხარისხის შუქამრეკლი ფირფიტით </t>
    </r>
    <r>
      <rPr>
        <sz val="10"/>
        <rFont val="Arial"/>
        <family val="2"/>
        <charset val="204"/>
      </rPr>
      <t>IN</t>
    </r>
    <r>
      <rPr>
        <sz val="10"/>
        <rFont val="LitNusx"/>
        <family val="2"/>
      </rPr>
      <t xml:space="preserve"> 12899 სტანდარტის შესაბამისად, ორჯერადად გადაღუნული წიბოთი, უჟანგავ ნაგლინზე)  მონტაჟი გალვანიზირებული ლითონის მილებზე</t>
    </r>
  </si>
  <si>
    <r>
      <t xml:space="preserve">მუდმივი საგზაო ნიშნები საგზაო ნიშნების (საიჟინრო ხარისხის შუქამრეკლი ფირფიტით </t>
    </r>
    <r>
      <rPr>
        <sz val="10"/>
        <rFont val="Arial"/>
        <family val="2"/>
        <charset val="204"/>
      </rPr>
      <t>IN</t>
    </r>
    <r>
      <rPr>
        <sz val="10"/>
        <rFont val="LitNusx"/>
        <family val="2"/>
      </rPr>
      <t xml:space="preserve"> 12899 სტანდარტის შესაბამისად, ორჯერადად გადაღუნული წიბოთი, უჟანგავ ნაგლინზე)  მონტაჟი გალვანიზირებული ლითონის მილებზე</t>
    </r>
  </si>
  <si>
    <t>მასალა</t>
  </si>
  <si>
    <t>ხელფასი</t>
  </si>
  <si>
    <t>ტრანსპორტი და მექანიზმი</t>
  </si>
  <si>
    <t>თავი - Iა სამშენებლო სამუშაოები</t>
  </si>
  <si>
    <t>ახალი 16 ცალი განათების ანძის აწყობა შედუღებით</t>
  </si>
  <si>
    <t>არსებული 16 ანძის დემონტაჟი</t>
  </si>
  <si>
    <t>ცალი</t>
  </si>
  <si>
    <t>არსებულ ანკერებზე 16 ახალი ანძის დამაგრება</t>
  </si>
  <si>
    <t>ლითონის კონსტრუქციების შეღებვა ანტიკორიოზული საღებავით</t>
  </si>
  <si>
    <t>ქვაბულების ამოჭრა ფასადის მინათების სანათებისათვის, ანკერების მოწყობა ქვაბულში და 10 სანათის მოწყობა მოწყობა ანკერებზე.</t>
  </si>
  <si>
    <r>
      <t>მ</t>
    </r>
    <r>
      <rPr>
        <vertAlign val="superscript"/>
        <sz val="10"/>
        <color theme="1"/>
        <rFont val="Sylfaen"/>
        <family val="1"/>
        <charset val="204"/>
      </rPr>
      <t>3</t>
    </r>
  </si>
  <si>
    <t xml:space="preserve">III კატეგორიის გრუნტის დამუშავება  ხელით   და იქვე დაყრა განათების ქსელის საკაბელო არხისათვის. </t>
  </si>
  <si>
    <r>
      <t>მ</t>
    </r>
    <r>
      <rPr>
        <vertAlign val="superscript"/>
        <sz val="10"/>
        <rFont val="Sylfaen"/>
        <family val="1"/>
        <charset val="204"/>
      </rPr>
      <t>3</t>
    </r>
  </si>
  <si>
    <t>გოფრირებული წითელი ორშრიანი მილის მოწყობა კაბელის გასატარებლად  Ф75 მმ, მიწის უკუჩაყრით;</t>
  </si>
  <si>
    <t>ტროტუარის კონსტრუქციაში გოფრირებული წითელი ორშრიანი მილის მოწყობა კაბელის გასატარებლად  Ф63 მმ</t>
  </si>
  <si>
    <t>ქვიშის ფენის მოწყობა ტროტუარის კონსტრუქციაში  მოსაწყობი გოფრირებული მილის  ქვევით და ზევით სისქით 7 სმ</t>
  </si>
  <si>
    <t>ქვიშის ფენის მოწყობა მილის ქვევით და ზევით სისქით 10 სმ</t>
  </si>
  <si>
    <t xml:space="preserve">დამიწების კონტურის მოწყობა </t>
  </si>
  <si>
    <t>დეკორატიული ხუფების დამზადება-მოწყობა</t>
  </si>
  <si>
    <t xml:space="preserve">ჯამი </t>
  </si>
  <si>
    <t>ჯამი თავი - Iა</t>
  </si>
  <si>
    <t>თავი - IIა ელ. სამონტაჟო სამუშაოები</t>
  </si>
  <si>
    <t>მეტრი</t>
  </si>
  <si>
    <t>ახალი დიოდური 150 ვტ სანათების მონტაჟი ანძებზე</t>
  </si>
  <si>
    <t>ახალი დიოდური 80 ვტ სანათების მონტაჟი ანძებზე</t>
  </si>
  <si>
    <t>ახალი დიოდური 10 ვტ, 20 ვტ  და 50 ვტ სანათების მონტაჟი ხიდის ფასადზე და ფერდზე</t>
  </si>
  <si>
    <r>
      <t xml:space="preserve">ჯამი თავი - </t>
    </r>
    <r>
      <rPr>
        <b/>
        <sz val="10"/>
        <color theme="1"/>
        <rFont val="Sylfaen"/>
        <family val="1"/>
        <charset val="204"/>
      </rPr>
      <t>IIა</t>
    </r>
  </si>
  <si>
    <r>
      <t xml:space="preserve">სულ ჯამი თავი </t>
    </r>
    <r>
      <rPr>
        <b/>
        <sz val="10"/>
        <rFont val="Sylfaen"/>
        <family val="1"/>
        <charset val="204"/>
      </rPr>
      <t>VI</t>
    </r>
  </si>
  <si>
    <r>
      <t>გოფრირებულ მილში სპილენძის N2XH 5*10 მმ</t>
    </r>
    <r>
      <rPr>
        <vertAlign val="superscript"/>
        <sz val="10"/>
        <color theme="1"/>
        <rFont val="Sylfaen"/>
        <family val="1"/>
      </rPr>
      <t>2</t>
    </r>
    <r>
      <rPr>
        <sz val="10"/>
        <color theme="1"/>
        <rFont val="Sylfaen"/>
        <family val="1"/>
      </rPr>
      <t xml:space="preserve"> სადენის გატარება</t>
    </r>
  </si>
  <si>
    <r>
      <t>ბრჯენებში (კრონშტეინი) სადენის N2XH 3*2,5 მმ</t>
    </r>
    <r>
      <rPr>
        <vertAlign val="superscript"/>
        <sz val="10"/>
        <color theme="1"/>
        <rFont val="Sylfaen"/>
        <family val="1"/>
      </rPr>
      <t>2</t>
    </r>
    <r>
      <rPr>
        <sz val="10"/>
        <color theme="1"/>
        <rFont val="Sylfaen"/>
        <family val="1"/>
      </rPr>
      <t xml:space="preserve"> გატარება </t>
    </r>
    <r>
      <rPr>
        <vertAlign val="superscript"/>
        <sz val="10"/>
        <color theme="1"/>
        <rFont val="Sylfaen"/>
        <family val="1"/>
      </rPr>
      <t xml:space="preserve"> </t>
    </r>
  </si>
  <si>
    <t>სულ თავების ჯამი</t>
  </si>
  <si>
    <t>თავი VI - ელ. სამონტაჟო სამუშაოები</t>
  </si>
  <si>
    <r>
      <t>მ</t>
    </r>
    <r>
      <rPr>
        <vertAlign val="superscript"/>
        <sz val="10"/>
        <color theme="1"/>
        <rFont val="AcadNusx"/>
      </rPr>
      <t>2</t>
    </r>
  </si>
  <si>
    <t>სამშენებლო ნარჩენების და ტვირთების გატანა ქ. თბილისის მუნიციპალიტეტის მიერ საამისოდ სპეციალურად გამოყოფილ ტერიტორიაზე-სამშენებლო ნარჩენების ნაგავსაყრელზე (ქალაქ თბილისში, გლდანის მუნიციპალიტეტი, თბილისის შემოვლითი გზის მე-15 კ.მ-ის მიმდებარედ).</t>
  </si>
  <si>
    <t xml:space="preserve"> </t>
  </si>
  <si>
    <t>დანართი N1</t>
  </si>
  <si>
    <t>ერთეულის ზღვრული ფასი</t>
  </si>
  <si>
    <t>ზედნადები ხარჯები  %</t>
  </si>
  <si>
    <t>გეგმიური დაგროვება   %</t>
  </si>
  <si>
    <t>ზედნადები ხარჯები ხელფასიდან   %</t>
  </si>
  <si>
    <t>ხარჯთაღრიცხვა</t>
  </si>
  <si>
    <t xml:space="preserve">შენიშვნა:
1. პრეტენდენტის მიერ წარმოდგენილი ერთეულის ფასები არ უნდა აღემატებოდეს დანართი N1-ში მითითებული  შესაბამისი ერთეულის ზღვრული ფასების ოდენობას.
2. ვაჭრობის შედეგად სატენდერო წინადადების ფასის კლების შემთხვევაში, პრეტენდენტის მიერ წარმოდგენილ ხარჯთაღრიცხვაში, თითოეული პოზიციის ერთეული ფასის კლება უნდა განხორციელდეს ზღვრული ერთეულის ფასებიდან, არანაკლებ, შესყიდვის სავარაუდო ღირებულებასა და პრეტენდენტის მიერ სისტემაში დაფიქსირებული საბოლოო ფასს შორის არსებული პროცენტული შემცირებით.
3. პრეტენდენტის მიერ ხარჯთაღრიცხვა ატვირთული იქნას  MS Excel-ის ფორმატის ფაილის სახით, დანართი N1–ის მიხედვით. (ხარჯთაღრიცხვის წარმოუდგენლობა ან/და განუფასებლად წარმოდგენა დაზუსტებას არ დაექვემდებარება და გამოიწვევს პრეტენდენტის დისკვალიფიკაციას).
4. გაუთვალისწინებელი ხარჯი (4%) არის უცვლელი.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</si>
</sst>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_р_._-;\-* #,##0.00_р_._-;_-* &quot;-&quot;??_р_._-;_-@_-"/>
    <numFmt numFmtId="165" formatCode="0.000"/>
    <numFmt numFmtId="166" formatCode="#,##0_);\-#,##0"/>
    <numFmt numFmtId="167" formatCode="_-* #,##0.00\ _₾_-;\-* #,##0.00\ _₾_-;_-* &quot;-&quot;??\ _₾_-;_-@_-"/>
  </numFmts>
  <fonts count="69">
    <font>
      <sz val="11"/>
      <color theme="1"/>
      <name val="Calibri"/>
      <family val="2"/>
      <scheme val="minor"/>
    </font>
    <font>
      <sz val="11"/>
      <color theme="1"/>
      <name val="Calibri"/>
      <family val="2"/>
      <charset val="1"/>
      <scheme val="minor"/>
    </font>
    <font>
      <sz val="11"/>
      <color theme="1"/>
      <name val="Calibri"/>
      <family val="2"/>
      <charset val="204"/>
      <scheme val="minor"/>
    </font>
    <font>
      <sz val="11"/>
      <color theme="1"/>
      <name val="Calibri"/>
      <family val="2"/>
      <scheme val="minor"/>
    </font>
    <font>
      <sz val="10"/>
      <name val="Arial"/>
      <family val="2"/>
    </font>
    <font>
      <b/>
      <sz val="10"/>
      <name val="AcadNusx"/>
    </font>
    <font>
      <b/>
      <sz val="12"/>
      <name val="AcadNusx"/>
    </font>
    <font>
      <sz val="12"/>
      <name val="AcadNusx"/>
    </font>
    <font>
      <b/>
      <sz val="11"/>
      <name val="AcadNusx"/>
    </font>
    <font>
      <sz val="11"/>
      <name val="LitNusx"/>
      <family val="2"/>
    </font>
    <font>
      <sz val="10"/>
      <name val="AcadNusx"/>
    </font>
    <font>
      <b/>
      <sz val="10"/>
      <color indexed="8"/>
      <name val="AcadNusx"/>
    </font>
    <font>
      <b/>
      <vertAlign val="superscript"/>
      <sz val="10"/>
      <name val="AcadNusx"/>
    </font>
    <font>
      <sz val="10"/>
      <color indexed="8"/>
      <name val="AcadNusx"/>
    </font>
    <font>
      <sz val="9"/>
      <name val="AcadNusx"/>
    </font>
    <font>
      <b/>
      <sz val="10"/>
      <name val="LitNusx"/>
    </font>
    <font>
      <b/>
      <sz val="10"/>
      <name val="Arial"/>
      <family val="2"/>
      <charset val="204"/>
    </font>
    <font>
      <sz val="10"/>
      <color theme="1"/>
      <name val="Calibri"/>
      <family val="2"/>
      <scheme val="minor"/>
    </font>
    <font>
      <b/>
      <sz val="10"/>
      <color theme="1"/>
      <name val="AcadNusx"/>
    </font>
    <font>
      <sz val="9"/>
      <name val="Arial"/>
      <family val="2"/>
      <charset val="204"/>
    </font>
    <font>
      <sz val="10"/>
      <name val="Arial"/>
      <family val="2"/>
      <charset val="204"/>
    </font>
    <font>
      <sz val="10"/>
      <name val="Calibri"/>
      <family val="2"/>
      <scheme val="minor"/>
    </font>
    <font>
      <b/>
      <sz val="11"/>
      <color theme="1"/>
      <name val="AcadNusx"/>
    </font>
    <font>
      <b/>
      <sz val="9"/>
      <name val="AcadNusx"/>
    </font>
    <font>
      <b/>
      <sz val="11"/>
      <color indexed="8"/>
      <name val="AcadNusx"/>
    </font>
    <font>
      <b/>
      <sz val="11"/>
      <color theme="1"/>
      <name val="Calibri"/>
      <family val="2"/>
      <scheme val="minor"/>
    </font>
    <font>
      <sz val="11"/>
      <color theme="1"/>
      <name val="AcadNusx"/>
    </font>
    <font>
      <b/>
      <sz val="9"/>
      <color theme="1"/>
      <name val="AcadNusx"/>
    </font>
    <font>
      <b/>
      <sz val="9"/>
      <color theme="1"/>
      <name val="Arial"/>
      <family val="2"/>
      <charset val="204"/>
    </font>
    <font>
      <sz val="11"/>
      <color rgb="FF000000"/>
      <name val="Calibri"/>
      <family val="2"/>
      <charset val="204"/>
    </font>
    <font>
      <sz val="10"/>
      <name val="Times New Roman"/>
      <family val="1"/>
    </font>
    <font>
      <b/>
      <vertAlign val="superscript"/>
      <sz val="11"/>
      <color indexed="8"/>
      <name val="AcadNusx"/>
    </font>
    <font>
      <sz val="10"/>
      <name val="LitNusx"/>
      <family val="2"/>
    </font>
    <font>
      <sz val="11"/>
      <name val="Arial"/>
      <family val="2"/>
    </font>
    <font>
      <b/>
      <vertAlign val="superscript"/>
      <sz val="10"/>
      <color indexed="8"/>
      <name val="AcadNusx"/>
    </font>
    <font>
      <b/>
      <sz val="9"/>
      <name val="Arial"/>
      <family val="2"/>
      <charset val="204"/>
    </font>
    <font>
      <sz val="12"/>
      <name val="Calibri"/>
      <family val="2"/>
      <scheme val="minor"/>
    </font>
    <font>
      <b/>
      <sz val="12"/>
      <name val="Calibri"/>
      <family val="2"/>
      <charset val="204"/>
      <scheme val="minor"/>
    </font>
    <font>
      <b/>
      <sz val="11"/>
      <color theme="1"/>
      <name val="Calibri"/>
      <family val="2"/>
      <charset val="204"/>
      <scheme val="minor"/>
    </font>
    <font>
      <b/>
      <vertAlign val="superscript"/>
      <sz val="11"/>
      <name val="AcadNusx"/>
    </font>
    <font>
      <b/>
      <sz val="10"/>
      <color theme="1"/>
      <name val="Calibri"/>
      <family val="2"/>
      <charset val="204"/>
      <scheme val="minor"/>
    </font>
    <font>
      <b/>
      <sz val="9"/>
      <color indexed="8"/>
      <name val="AcadNusx"/>
    </font>
    <font>
      <b/>
      <sz val="10"/>
      <name val="Calibri"/>
      <family val="2"/>
      <scheme val="minor"/>
    </font>
    <font>
      <b/>
      <sz val="10"/>
      <color theme="1"/>
      <name val="Sylfaen"/>
      <family val="1"/>
      <charset val="204"/>
    </font>
    <font>
      <vertAlign val="superscript"/>
      <sz val="10"/>
      <name val="AcadNusx"/>
    </font>
    <font>
      <sz val="11"/>
      <color indexed="8"/>
      <name val="AcadNusx"/>
    </font>
    <font>
      <sz val="10"/>
      <color indexed="8"/>
      <name val="Calibri"/>
      <family val="2"/>
    </font>
    <font>
      <sz val="10"/>
      <color theme="1"/>
      <name val="AcadNusx"/>
    </font>
    <font>
      <sz val="10"/>
      <color theme="1"/>
      <name val="Sylfaen"/>
      <family val="1"/>
      <charset val="204"/>
    </font>
    <font>
      <sz val="11"/>
      <name val="LitNusx"/>
      <family val="2"/>
      <charset val="1"/>
    </font>
    <font>
      <vertAlign val="superscript"/>
      <sz val="10"/>
      <color indexed="8"/>
      <name val="AcadNusx"/>
    </font>
    <font>
      <sz val="10"/>
      <name val="არიალ"/>
      <charset val="1"/>
    </font>
    <font>
      <sz val="10"/>
      <color indexed="8"/>
      <name val="Arial"/>
      <family val="2"/>
      <charset val="204"/>
    </font>
    <font>
      <sz val="11"/>
      <color theme="1"/>
      <name val="Calibri"/>
      <family val="2"/>
      <charset val="1"/>
      <scheme val="minor"/>
    </font>
    <font>
      <b/>
      <sz val="10"/>
      <name val="Sylfaen"/>
      <family val="1"/>
      <charset val="204"/>
    </font>
    <font>
      <vertAlign val="superscript"/>
      <sz val="10"/>
      <color theme="1"/>
      <name val="Sylfaen"/>
      <family val="1"/>
      <charset val="204"/>
    </font>
    <font>
      <vertAlign val="superscript"/>
      <sz val="10"/>
      <name val="Sylfaen"/>
      <family val="1"/>
      <charset val="204"/>
    </font>
    <font>
      <sz val="10"/>
      <name val="Sylfaen"/>
      <family val="1"/>
      <charset val="204"/>
    </font>
    <font>
      <sz val="10"/>
      <color theme="1"/>
      <name val="Sylfaen"/>
      <family val="1"/>
    </font>
    <font>
      <vertAlign val="superscript"/>
      <sz val="10"/>
      <color theme="1"/>
      <name val="Sylfaen"/>
      <family val="1"/>
    </font>
    <font>
      <sz val="10"/>
      <name val="Sylfaen"/>
      <family val="1"/>
    </font>
    <font>
      <b/>
      <sz val="12"/>
      <name val="Sylfaen"/>
      <family val="1"/>
    </font>
    <font>
      <sz val="10"/>
      <color theme="1"/>
      <name val="Arial"/>
      <family val="2"/>
    </font>
    <font>
      <b/>
      <sz val="10"/>
      <name val="Arial"/>
      <family val="2"/>
    </font>
    <font>
      <b/>
      <sz val="10"/>
      <color theme="1"/>
      <name val="Arial"/>
      <family val="2"/>
    </font>
    <font>
      <vertAlign val="superscript"/>
      <sz val="10"/>
      <color theme="1"/>
      <name val="AcadNusx"/>
    </font>
    <font>
      <sz val="10"/>
      <color theme="1"/>
      <name val="Arial"/>
      <family val="2"/>
      <charset val="1"/>
    </font>
    <font>
      <b/>
      <sz val="14"/>
      <color rgb="FFFF0000"/>
      <name val="Calibri"/>
      <family val="2"/>
      <charset val="204"/>
      <scheme val="minor"/>
    </font>
    <font>
      <b/>
      <sz val="12"/>
      <color theme="1"/>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3">
    <xf numFmtId="0" fontId="0" fillId="0" borderId="0"/>
    <xf numFmtId="164" fontId="3" fillId="0" borderId="0" applyFont="0" applyFill="0" applyBorder="0" applyAlignment="0" applyProtection="0"/>
    <xf numFmtId="0" fontId="4" fillId="0" borderId="0"/>
    <xf numFmtId="0" fontId="20" fillId="0" borderId="0"/>
    <xf numFmtId="0" fontId="3" fillId="0" borderId="0"/>
    <xf numFmtId="0" fontId="3" fillId="0" borderId="0"/>
    <xf numFmtId="0" fontId="2" fillId="0" borderId="0"/>
    <xf numFmtId="0" fontId="29" fillId="0" borderId="0"/>
    <xf numFmtId="0" fontId="20" fillId="0" borderId="0"/>
    <xf numFmtId="0" fontId="3" fillId="0" borderId="0"/>
    <xf numFmtId="0" fontId="3" fillId="0" borderId="0"/>
    <xf numFmtId="0" fontId="20" fillId="0" borderId="0"/>
    <xf numFmtId="43" fontId="20" fillId="0" borderId="0" applyFont="0" applyFill="0" applyBorder="0" applyAlignment="0" applyProtection="0"/>
  </cellStyleXfs>
  <cellXfs count="247">
    <xf numFmtId="0" fontId="0" fillId="0" borderId="0" xfId="0"/>
    <xf numFmtId="0" fontId="0" fillId="0" borderId="0" xfId="0" applyFont="1" applyFill="1"/>
    <xf numFmtId="0" fontId="0" fillId="0" borderId="0" xfId="0" applyFill="1"/>
    <xf numFmtId="0" fontId="7" fillId="0" borderId="0" xfId="2" applyFont="1" applyFill="1" applyAlignment="1">
      <alignment horizontal="center"/>
    </xf>
    <xf numFmtId="0" fontId="9" fillId="0" borderId="0" xfId="2" applyFont="1" applyFill="1" applyAlignment="1">
      <alignment horizontal="center" wrapText="1"/>
    </xf>
    <xf numFmtId="164" fontId="9" fillId="0" borderId="0" xfId="1" applyFont="1" applyFill="1" applyAlignment="1">
      <alignment horizontal="center"/>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center" vertical="center"/>
    </xf>
    <xf numFmtId="2" fontId="16" fillId="0" borderId="1" xfId="1" applyNumberFormat="1" applyFont="1" applyFill="1" applyBorder="1" applyAlignment="1">
      <alignment horizontal="center" vertical="center" wrapText="1"/>
    </xf>
    <xf numFmtId="165" fontId="10"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2" fontId="20" fillId="0" borderId="1" xfId="3" applyNumberFormat="1"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0" fillId="0" borderId="1" xfId="0" applyFill="1" applyBorder="1"/>
    <xf numFmtId="0" fontId="30" fillId="0" borderId="1" xfId="0" quotePrefix="1" applyFont="1" applyFill="1" applyBorder="1" applyAlignment="1">
      <alignment horizontal="center" vertical="top" wrapText="1"/>
    </xf>
    <xf numFmtId="0" fontId="6" fillId="0" borderId="1" xfId="0"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9" fillId="0" borderId="1" xfId="1" applyNumberFormat="1" applyFont="1" applyFill="1" applyBorder="1" applyAlignment="1">
      <alignment horizontal="center" vertical="center" wrapText="1"/>
    </xf>
    <xf numFmtId="0" fontId="5" fillId="0" borderId="1" xfId="3" applyFont="1" applyFill="1" applyBorder="1" applyAlignment="1">
      <alignment horizontal="center" vertical="center" wrapText="1"/>
    </xf>
    <xf numFmtId="2" fontId="35" fillId="0" borderId="1" xfId="3" applyNumberFormat="1" applyFont="1" applyFill="1" applyBorder="1" applyAlignment="1">
      <alignment horizontal="center" vertical="center" wrapText="1"/>
    </xf>
    <xf numFmtId="2" fontId="16" fillId="0" borderId="1" xfId="0" applyNumberFormat="1" applyFont="1" applyFill="1" applyBorder="1" applyAlignment="1">
      <alignment horizontal="center" vertical="center" wrapText="1"/>
    </xf>
    <xf numFmtId="2" fontId="16" fillId="0" borderId="1" xfId="3"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2" fontId="37" fillId="0" borderId="1" xfId="0" applyNumberFormat="1"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0" fontId="6" fillId="0" borderId="0" xfId="2" applyFont="1" applyFill="1" applyAlignment="1">
      <alignment horizontal="center"/>
    </xf>
    <xf numFmtId="0" fontId="5" fillId="0" borderId="1" xfId="0"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0" fillId="0" borderId="1" xfId="3"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166" fontId="33" fillId="0" borderId="1" xfId="0" applyNumberFormat="1" applyFont="1" applyFill="1" applyBorder="1" applyAlignment="1">
      <alignment horizontal="center" vertical="center" wrapText="1"/>
    </xf>
    <xf numFmtId="0" fontId="5" fillId="0" borderId="2" xfId="3" applyFont="1" applyFill="1" applyBorder="1" applyAlignment="1">
      <alignment horizontal="center" vertical="center" wrapText="1"/>
    </xf>
    <xf numFmtId="0" fontId="10" fillId="0" borderId="2" xfId="3" applyFont="1" applyFill="1" applyBorder="1" applyAlignment="1">
      <alignment horizontal="center" vertical="center" wrapText="1"/>
    </xf>
    <xf numFmtId="0" fontId="10" fillId="0" borderId="3" xfId="3"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9" fillId="0" borderId="0" xfId="2" applyFont="1" applyFill="1" applyAlignment="1">
      <alignment horizontal="center"/>
    </xf>
    <xf numFmtId="1" fontId="10" fillId="0" borderId="1" xfId="0" applyNumberFormat="1" applyFont="1" applyFill="1" applyBorder="1" applyAlignment="1">
      <alignment horizontal="center" vertical="center" wrapText="1"/>
    </xf>
    <xf numFmtId="0" fontId="5" fillId="0" borderId="1" xfId="3" applyFont="1" applyFill="1" applyBorder="1" applyAlignment="1">
      <alignment horizontal="left" vertical="center" wrapText="1"/>
    </xf>
    <xf numFmtId="0" fontId="5"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5" fillId="0" borderId="4" xfId="0" applyFont="1" applyFill="1" applyBorder="1" applyAlignment="1">
      <alignment horizontal="left" vertical="center" wrapText="1"/>
    </xf>
    <xf numFmtId="166" fontId="11"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2" fontId="15" fillId="0" borderId="1" xfId="0" applyNumberFormat="1" applyFont="1" applyFill="1" applyBorder="1" applyAlignment="1">
      <alignment horizontal="center" vertical="center" wrapText="1"/>
    </xf>
    <xf numFmtId="0" fontId="23" fillId="0" borderId="1" xfId="3" applyFont="1" applyFill="1" applyBorder="1" applyAlignment="1">
      <alignment horizontal="center" vertical="center" wrapText="1"/>
    </xf>
    <xf numFmtId="0" fontId="19" fillId="0" borderId="2" xfId="1" applyNumberFormat="1" applyFont="1" applyFill="1" applyBorder="1" applyAlignment="1">
      <alignment horizontal="center" vertical="center" wrapText="1"/>
    </xf>
    <xf numFmtId="166" fontId="4" fillId="0" borderId="1"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18" fillId="0" borderId="4" xfId="0" applyFont="1" applyFill="1" applyBorder="1" applyAlignment="1">
      <alignment horizontal="left" vertical="center" wrapText="1"/>
    </xf>
    <xf numFmtId="166" fontId="11" fillId="0" borderId="4" xfId="0" applyNumberFormat="1" applyFont="1" applyFill="1" applyBorder="1" applyAlignment="1">
      <alignment horizontal="left" vertical="center" wrapText="1"/>
    </xf>
    <xf numFmtId="0" fontId="8" fillId="0" borderId="1" xfId="3" applyFont="1" applyFill="1" applyBorder="1" applyAlignment="1">
      <alignment horizontal="center" vertical="center" wrapText="1"/>
    </xf>
    <xf numFmtId="0" fontId="23"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0" fontId="25" fillId="0" borderId="1" xfId="0" applyFont="1" applyFill="1" applyBorder="1" applyAlignment="1">
      <alignment horizontal="center"/>
    </xf>
    <xf numFmtId="0" fontId="38"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1" fontId="10" fillId="0" borderId="1" xfId="0" applyNumberFormat="1" applyFont="1" applyFill="1" applyBorder="1" applyAlignment="1">
      <alignment horizontal="center" vertical="center" wrapText="1"/>
    </xf>
    <xf numFmtId="0" fontId="4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3" fillId="0" borderId="1" xfId="3"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66" fontId="33" fillId="0" borderId="1" xfId="0" applyNumberFormat="1" applyFont="1" applyFill="1" applyBorder="1" applyAlignment="1">
      <alignment horizontal="center" vertical="center" wrapText="1"/>
    </xf>
    <xf numFmtId="166" fontId="4" fillId="0" borderId="1" xfId="0" applyNumberFormat="1" applyFont="1" applyFill="1" applyBorder="1" applyAlignment="1">
      <alignment horizontal="center" vertical="center" wrapText="1"/>
    </xf>
    <xf numFmtId="0" fontId="3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25" fillId="0" borderId="0" xfId="0" applyFont="1" applyFill="1" applyBorder="1" applyAlignment="1">
      <alignment horizontal="center"/>
    </xf>
    <xf numFmtId="0" fontId="32" fillId="0" borderId="0" xfId="2" applyFont="1" applyFill="1" applyAlignment="1">
      <alignment horizontal="center"/>
    </xf>
    <xf numFmtId="0" fontId="17" fillId="0" borderId="1" xfId="0" applyFont="1" applyFill="1" applyBorder="1"/>
    <xf numFmtId="0" fontId="17" fillId="0" borderId="0" xfId="0" applyFont="1" applyFill="1"/>
    <xf numFmtId="0" fontId="10"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0" fontId="10" fillId="0" borderId="1" xfId="3" applyFont="1" applyFill="1" applyBorder="1" applyAlignment="1">
      <alignment horizontal="left" vertical="center" wrapText="1"/>
    </xf>
    <xf numFmtId="0" fontId="45"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166" fontId="20" fillId="0" borderId="2" xfId="0" applyNumberFormat="1" applyFont="1" applyFill="1" applyBorder="1" applyAlignment="1">
      <alignment horizontal="center" vertical="center" wrapText="1"/>
    </xf>
    <xf numFmtId="0" fontId="46" fillId="0" borderId="2" xfId="0" applyFont="1" applyFill="1" applyBorder="1" applyAlignment="1">
      <alignment horizontal="center" vertical="center" wrapText="1"/>
    </xf>
    <xf numFmtId="0" fontId="10" fillId="0" borderId="1" xfId="11" applyFont="1" applyFill="1" applyBorder="1" applyAlignment="1">
      <alignment horizontal="left" vertical="center" wrapText="1"/>
    </xf>
    <xf numFmtId="0" fontId="47"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10" fillId="0" borderId="1" xfId="12" applyNumberFormat="1" applyFont="1" applyFill="1" applyBorder="1" applyAlignment="1">
      <alignment horizontal="left" vertical="center" wrapText="1"/>
    </xf>
    <xf numFmtId="0" fontId="13" fillId="2" borderId="1" xfId="0" applyFont="1" applyFill="1" applyBorder="1" applyAlignment="1">
      <alignment horizontal="center" vertical="center" wrapText="1"/>
    </xf>
    <xf numFmtId="0" fontId="10" fillId="2" borderId="1" xfId="3" applyFont="1" applyFill="1" applyBorder="1" applyAlignment="1">
      <alignment horizontal="left" vertical="center" wrapText="1"/>
    </xf>
    <xf numFmtId="0" fontId="10" fillId="2" borderId="1"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48" fillId="0" borderId="1" xfId="0" applyFont="1" applyFill="1" applyBorder="1" applyAlignment="1">
      <alignment horizontal="center" vertical="center" wrapText="1"/>
    </xf>
    <xf numFmtId="164" fontId="49" fillId="0" borderId="0" xfId="1" applyFont="1" applyFill="1" applyAlignment="1">
      <alignment horizontal="center"/>
    </xf>
    <xf numFmtId="0" fontId="10" fillId="0" borderId="2" xfId="0" applyFont="1" applyFill="1" applyBorder="1" applyAlignment="1">
      <alignment horizontal="center" vertical="center" wrapText="1"/>
    </xf>
    <xf numFmtId="0" fontId="20" fillId="0" borderId="2" xfId="1" applyNumberFormat="1" applyFont="1" applyFill="1" applyBorder="1" applyAlignment="1">
      <alignment horizontal="center" vertical="center" wrapText="1"/>
    </xf>
    <xf numFmtId="2" fontId="10" fillId="0" borderId="1" xfId="3"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2" xfId="0" applyFont="1" applyFill="1" applyBorder="1" applyAlignment="1">
      <alignment horizontal="center" vertical="center"/>
    </xf>
    <xf numFmtId="0" fontId="20" fillId="0" borderId="1"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51" fillId="0" borderId="2" xfId="0" applyFont="1" applyFill="1" applyBorder="1" applyAlignment="1">
      <alignment horizontal="center" vertical="center" wrapText="1"/>
    </xf>
    <xf numFmtId="0" fontId="1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1" xfId="4" applyFont="1" applyFill="1" applyBorder="1" applyAlignment="1">
      <alignment horizontal="center" vertical="center" wrapText="1"/>
    </xf>
    <xf numFmtId="0" fontId="13" fillId="0" borderId="2" xfId="0" applyFont="1" applyFill="1" applyBorder="1" applyAlignment="1">
      <alignment horizontal="center" vertical="center" wrapText="1"/>
    </xf>
    <xf numFmtId="2" fontId="47" fillId="0" borderId="1" xfId="0"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2" fontId="32" fillId="0" borderId="1" xfId="0" applyNumberFormat="1" applyFont="1" applyFill="1" applyBorder="1" applyAlignment="1">
      <alignment horizontal="center" vertical="center" wrapText="1"/>
    </xf>
    <xf numFmtId="1" fontId="10" fillId="0" borderId="2" xfId="0" applyNumberFormat="1" applyFont="1" applyFill="1" applyBorder="1" applyAlignment="1">
      <alignment horizontal="center" vertical="center" wrapText="1"/>
    </xf>
    <xf numFmtId="0" fontId="53" fillId="0" borderId="0" xfId="0" applyFont="1" applyFill="1"/>
    <xf numFmtId="0" fontId="5" fillId="0" borderId="1" xfId="0"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2" fontId="0" fillId="0" borderId="0" xfId="0" applyNumberFormat="1" applyFont="1" applyFill="1"/>
    <xf numFmtId="0" fontId="0" fillId="0" borderId="0" xfId="0" applyFont="1" applyFill="1" applyAlignment="1">
      <alignment horizontal="center" vertical="center"/>
    </xf>
    <xf numFmtId="43" fontId="4" fillId="0" borderId="1" xfId="0" applyNumberFormat="1" applyFont="1" applyFill="1" applyBorder="1" applyAlignment="1">
      <alignment horizontal="center" vertical="center" wrapText="1"/>
    </xf>
    <xf numFmtId="43" fontId="4" fillId="0" borderId="1" xfId="0" quotePrefix="1" applyNumberFormat="1" applyFont="1" applyFill="1" applyBorder="1" applyAlignment="1">
      <alignment horizontal="center" vertical="top" wrapText="1"/>
    </xf>
    <xf numFmtId="43" fontId="4" fillId="0" borderId="1" xfId="1" applyNumberFormat="1" applyFont="1" applyFill="1" applyBorder="1" applyAlignment="1">
      <alignment horizontal="center" vertical="center" wrapText="1"/>
    </xf>
    <xf numFmtId="43" fontId="4" fillId="0" borderId="2" xfId="0" applyNumberFormat="1" applyFont="1" applyFill="1" applyBorder="1" applyAlignment="1">
      <alignment horizontal="center" vertical="center" wrapText="1"/>
    </xf>
    <xf numFmtId="43" fontId="0" fillId="0" borderId="0" xfId="0" applyNumberFormat="1"/>
    <xf numFmtId="43" fontId="4" fillId="3" borderId="1" xfId="0" applyNumberFormat="1" applyFont="1" applyFill="1" applyBorder="1" applyAlignment="1">
      <alignment horizontal="center" vertical="center" wrapText="1"/>
    </xf>
    <xf numFmtId="43" fontId="63" fillId="0" borderId="1" xfId="1" applyNumberFormat="1" applyFont="1" applyFill="1" applyBorder="1" applyAlignment="1">
      <alignment horizontal="center" vertical="center" wrapText="1"/>
    </xf>
    <xf numFmtId="2" fontId="0" fillId="0" borderId="0" xfId="0" applyNumberFormat="1" applyFont="1" applyFill="1" applyAlignment="1">
      <alignment horizontal="center" vertical="center"/>
    </xf>
    <xf numFmtId="43" fontId="4" fillId="2" borderId="1" xfId="0" applyNumberFormat="1" applyFont="1" applyFill="1" applyBorder="1" applyAlignment="1">
      <alignment horizontal="center" vertical="center" wrapText="1"/>
    </xf>
    <xf numFmtId="0" fontId="10" fillId="0" borderId="1" xfId="3" applyFont="1" applyBorder="1" applyAlignment="1">
      <alignment horizontal="left" vertical="center" wrapText="1"/>
    </xf>
    <xf numFmtId="0" fontId="13" fillId="0" borderId="1" xfId="0" applyFont="1" applyBorder="1" applyAlignment="1">
      <alignment horizontal="left" vertical="center" wrapText="1"/>
    </xf>
    <xf numFmtId="0" fontId="17" fillId="0" borderId="1" xfId="0" applyFont="1" applyBorder="1"/>
    <xf numFmtId="1" fontId="61" fillId="0" borderId="1" xfId="0" applyNumberFormat="1" applyFont="1" applyBorder="1" applyAlignment="1">
      <alignment horizontal="center" vertical="center" wrapText="1"/>
    </xf>
    <xf numFmtId="0" fontId="0" fillId="0" borderId="1" xfId="0" applyBorder="1"/>
    <xf numFmtId="0" fontId="1" fillId="0" borderId="1" xfId="0" applyFont="1" applyBorder="1"/>
    <xf numFmtId="0" fontId="0" fillId="0" borderId="1" xfId="0" applyBorder="1" applyAlignment="1">
      <alignment horizontal="center" vertical="center"/>
    </xf>
    <xf numFmtId="49"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54" fillId="0" borderId="1" xfId="0" applyFont="1" applyBorder="1" applyAlignment="1">
      <alignment horizontal="center" vertical="center" wrapText="1"/>
    </xf>
    <xf numFmtId="0" fontId="43" fillId="0" borderId="1" xfId="0" applyFont="1" applyBorder="1" applyAlignment="1">
      <alignment horizontal="center" vertical="center" wrapText="1"/>
    </xf>
    <xf numFmtId="2" fontId="54" fillId="0" borderId="1" xfId="0" applyNumberFormat="1" applyFont="1" applyBorder="1" applyAlignment="1">
      <alignment horizontal="center" vertical="center" wrapText="1"/>
    </xf>
    <xf numFmtId="2" fontId="57" fillId="0" borderId="1" xfId="0" applyNumberFormat="1" applyFont="1" applyBorder="1" applyAlignment="1">
      <alignment horizontal="center" vertical="center" wrapText="1"/>
    </xf>
    <xf numFmtId="0" fontId="48" fillId="0" borderId="1" xfId="0" applyFont="1" applyBorder="1" applyAlignment="1">
      <alignment horizontal="center" vertical="center" wrapText="1"/>
    </xf>
    <xf numFmtId="0" fontId="48" fillId="0" borderId="1" xfId="0" applyFont="1" applyBorder="1" applyAlignment="1">
      <alignment horizontal="left" vertical="center" wrapText="1"/>
    </xf>
    <xf numFmtId="43" fontId="62" fillId="0" borderId="1" xfId="0" applyNumberFormat="1" applyFont="1" applyBorder="1" applyAlignment="1">
      <alignment horizontal="center" vertical="center" wrapText="1"/>
    </xf>
    <xf numFmtId="0" fontId="48" fillId="0" borderId="1" xfId="0" applyFont="1" applyBorder="1" applyAlignment="1">
      <alignment horizontal="center" vertical="center"/>
    </xf>
    <xf numFmtId="43" fontId="4" fillId="0" borderId="1" xfId="0" applyNumberFormat="1" applyFont="1" applyBorder="1" applyAlignment="1">
      <alignment horizontal="center" vertical="center" wrapText="1"/>
    </xf>
    <xf numFmtId="0" fontId="57" fillId="0" borderId="1" xfId="0" applyFont="1" applyBorder="1" applyAlignment="1">
      <alignment horizontal="left" vertical="center" wrapText="1"/>
    </xf>
    <xf numFmtId="0" fontId="57" fillId="0" borderId="1" xfId="0" applyFont="1" applyBorder="1" applyAlignment="1">
      <alignment horizontal="center" vertical="center" wrapText="1"/>
    </xf>
    <xf numFmtId="0" fontId="57" fillId="0" borderId="1" xfId="0" applyFont="1" applyBorder="1" applyAlignment="1">
      <alignment vertical="center" wrapText="1"/>
    </xf>
    <xf numFmtId="0" fontId="13" fillId="0" borderId="1" xfId="0" applyFont="1" applyBorder="1" applyAlignment="1">
      <alignment horizontal="center" vertical="center" wrapText="1"/>
    </xf>
    <xf numFmtId="0" fontId="57" fillId="0" borderId="1" xfId="0" applyFont="1" applyBorder="1" applyAlignment="1">
      <alignment horizontal="center" vertical="center"/>
    </xf>
    <xf numFmtId="9" fontId="60" fillId="0" borderId="1" xfId="0" applyNumberFormat="1" applyFont="1" applyBorder="1" applyAlignment="1">
      <alignment horizontal="center" vertical="center" wrapText="1"/>
    </xf>
    <xf numFmtId="9" fontId="54" fillId="0" borderId="1" xfId="0" applyNumberFormat="1" applyFont="1" applyBorder="1" applyAlignment="1">
      <alignment horizontal="center" vertical="center" wrapText="1"/>
    </xf>
    <xf numFmtId="43" fontId="63" fillId="0" borderId="1" xfId="0" applyNumberFormat="1" applyFont="1" applyBorder="1" applyAlignment="1">
      <alignment horizontal="center" vertical="center" wrapText="1"/>
    </xf>
    <xf numFmtId="0" fontId="58" fillId="0" borderId="1" xfId="0" applyFont="1" applyBorder="1" applyAlignment="1">
      <alignment horizontal="center" vertical="center" wrapText="1"/>
    </xf>
    <xf numFmtId="0" fontId="58" fillId="0" borderId="1" xfId="0" applyFont="1" applyBorder="1" applyAlignment="1">
      <alignment horizontal="left" vertical="center" wrapText="1"/>
    </xf>
    <xf numFmtId="0" fontId="18" fillId="0" borderId="1" xfId="0" applyFont="1" applyBorder="1" applyAlignment="1">
      <alignment horizontal="center" vertical="center" wrapText="1"/>
    </xf>
    <xf numFmtId="0" fontId="5" fillId="0" borderId="1" xfId="0" applyFont="1" applyBorder="1" applyAlignment="1">
      <alignment horizontal="center" vertical="center"/>
    </xf>
    <xf numFmtId="9" fontId="57" fillId="0" borderId="1" xfId="0" applyNumberFormat="1" applyFont="1" applyBorder="1" applyAlignment="1">
      <alignment horizontal="center" vertical="center" wrapText="1"/>
    </xf>
    <xf numFmtId="0" fontId="42" fillId="0" borderId="1" xfId="0" applyFont="1" applyBorder="1" applyAlignment="1">
      <alignment horizontal="center" vertical="center" wrapText="1"/>
    </xf>
    <xf numFmtId="43" fontId="64" fillId="0" borderId="1" xfId="0" applyNumberFormat="1" applyFont="1" applyBorder="1" applyAlignment="1">
      <alignment horizontal="center" vertical="center" wrapText="1"/>
    </xf>
    <xf numFmtId="43" fontId="62" fillId="0" borderId="1" xfId="0" applyNumberFormat="1" applyFont="1" applyBorder="1"/>
    <xf numFmtId="167" fontId="0" fillId="0" borderId="0" xfId="0" applyNumberFormat="1" applyFont="1" applyFill="1"/>
    <xf numFmtId="2" fontId="10" fillId="4" borderId="1" xfId="0" applyNumberFormat="1" applyFont="1" applyFill="1" applyBorder="1" applyAlignment="1">
      <alignment horizontal="center" vertical="center" wrapText="1"/>
    </xf>
    <xf numFmtId="43" fontId="4"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7" fillId="0" borderId="1" xfId="0" applyFont="1" applyFill="1" applyBorder="1" applyAlignment="1">
      <alignment horizontal="left" vertical="center" wrapText="1"/>
    </xf>
    <xf numFmtId="43" fontId="66" fillId="2" borderId="1" xfId="0" applyNumberFormat="1" applyFont="1" applyFill="1" applyBorder="1" applyAlignment="1">
      <alignment horizontal="center" vertical="center" wrapText="1"/>
    </xf>
    <xf numFmtId="43" fontId="66" fillId="0" borderId="1" xfId="0" applyNumberFormat="1" applyFont="1" applyFill="1" applyBorder="1" applyAlignment="1">
      <alignment horizontal="center" vertical="center" wrapText="1"/>
    </xf>
    <xf numFmtId="2" fontId="5" fillId="0" borderId="1" xfId="0" applyNumberFormat="1" applyFont="1" applyBorder="1" applyAlignment="1">
      <alignment horizontal="center" vertical="center" wrapText="1"/>
    </xf>
    <xf numFmtId="43" fontId="0" fillId="0" borderId="0" xfId="0" applyNumberFormat="1" applyFont="1" applyFill="1"/>
    <xf numFmtId="0" fontId="20" fillId="0" borderId="3" xfId="0" applyFont="1" applyFill="1" applyBorder="1" applyAlignment="1">
      <alignment horizontal="center" vertical="center"/>
    </xf>
    <xf numFmtId="0" fontId="10" fillId="0" borderId="5" xfId="0" applyFont="1" applyFill="1" applyBorder="1" applyAlignment="1">
      <alignment horizontal="left" vertical="center" wrapText="1"/>
    </xf>
    <xf numFmtId="0" fontId="10" fillId="0" borderId="5" xfId="0" applyFont="1" applyFill="1" applyBorder="1" applyAlignment="1">
      <alignment horizontal="center" vertical="center" wrapText="1"/>
    </xf>
    <xf numFmtId="2" fontId="10" fillId="0" borderId="5" xfId="0" applyNumberFormat="1" applyFont="1" applyFill="1" applyBorder="1" applyAlignment="1">
      <alignment horizontal="center" vertical="center" wrapText="1"/>
    </xf>
    <xf numFmtId="43" fontId="4" fillId="2" borderId="5" xfId="0" applyNumberFormat="1" applyFont="1" applyFill="1" applyBorder="1" applyAlignment="1">
      <alignment horizontal="center" vertical="center" wrapText="1"/>
    </xf>
    <xf numFmtId="43" fontId="4" fillId="0" borderId="5" xfId="0" applyNumberFormat="1" applyFont="1" applyFill="1" applyBorder="1" applyAlignment="1">
      <alignment horizontal="center" vertical="center" wrapText="1"/>
    </xf>
    <xf numFmtId="0" fontId="20" fillId="0" borderId="3" xfId="0" applyFont="1" applyFill="1" applyBorder="1" applyAlignment="1">
      <alignment horizontal="center" vertical="center" wrapText="1"/>
    </xf>
    <xf numFmtId="0" fontId="13" fillId="0" borderId="5" xfId="0" applyFont="1" applyFill="1" applyBorder="1" applyAlignment="1">
      <alignment horizontal="center" vertical="center" wrapText="1"/>
    </xf>
    <xf numFmtId="10" fontId="0" fillId="0" borderId="0" xfId="0" applyNumberFormat="1" applyFont="1" applyFill="1"/>
    <xf numFmtId="0" fontId="0" fillId="0" borderId="0" xfId="0" applyFont="1" applyFill="1" applyBorder="1"/>
    <xf numFmtId="43" fontId="4" fillId="0" borderId="0" xfId="1" applyNumberFormat="1" applyFont="1" applyFill="1" applyBorder="1" applyAlignment="1">
      <alignment horizontal="center" vertical="center" wrapText="1"/>
    </xf>
    <xf numFmtId="0" fontId="0" fillId="0" borderId="0" xfId="0" applyFont="1" applyFill="1" applyBorder="1" applyAlignment="1">
      <alignment horizontal="center" vertical="center"/>
    </xf>
    <xf numFmtId="43" fontId="4" fillId="0" borderId="0" xfId="0" applyNumberFormat="1" applyFont="1" applyFill="1" applyBorder="1" applyAlignment="1">
      <alignment horizontal="center" vertical="center" wrapText="1"/>
    </xf>
    <xf numFmtId="167" fontId="0" fillId="0" borderId="0" xfId="0" applyNumberFormat="1" applyFont="1" applyFill="1" applyBorder="1"/>
    <xf numFmtId="43" fontId="0" fillId="0" borderId="0" xfId="0" applyNumberFormat="1" applyFont="1" applyFill="1" applyBorder="1" applyAlignment="1">
      <alignment horizontal="center" vertical="center"/>
    </xf>
    <xf numFmtId="0" fontId="0" fillId="0" borderId="4" xfId="0" applyBorder="1"/>
    <xf numFmtId="43" fontId="62" fillId="0" borderId="0" xfId="0" applyNumberFormat="1" applyFont="1" applyFill="1" applyBorder="1" applyAlignment="1">
      <alignment horizontal="center" vertical="center" wrapText="1"/>
    </xf>
    <xf numFmtId="0" fontId="0" fillId="0" borderId="6" xfId="0" applyFont="1" applyFill="1" applyBorder="1"/>
    <xf numFmtId="0" fontId="58" fillId="0" borderId="2" xfId="0" applyFont="1" applyBorder="1" applyAlignment="1">
      <alignment horizontal="center" vertical="center" wrapText="1"/>
    </xf>
    <xf numFmtId="0" fontId="0" fillId="0" borderId="0" xfId="0" applyFont="1" applyFill="1" applyAlignment="1">
      <alignment horizontal="center"/>
    </xf>
    <xf numFmtId="0" fontId="7" fillId="0" borderId="0" xfId="2" applyFont="1" applyFill="1" applyAlignment="1">
      <alignment horizontal="center"/>
    </xf>
    <xf numFmtId="0" fontId="7" fillId="0" borderId="0" xfId="2" applyFont="1" applyFill="1" applyAlignment="1">
      <alignment horizontal="center" vertical="center" wrapText="1"/>
    </xf>
    <xf numFmtId="0" fontId="5"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43" fontId="66" fillId="3" borderId="1" xfId="0" applyNumberFormat="1" applyFont="1" applyFill="1" applyBorder="1" applyAlignment="1">
      <alignment horizontal="center" vertical="center" wrapText="1"/>
    </xf>
    <xf numFmtId="43" fontId="4" fillId="3" borderId="5" xfId="0" applyNumberFormat="1" applyFont="1" applyFill="1" applyBorder="1" applyAlignment="1">
      <alignment horizontal="center" vertical="center" wrapText="1"/>
    </xf>
    <xf numFmtId="0" fontId="67" fillId="0" borderId="0" xfId="0" applyFont="1" applyFill="1" applyAlignment="1">
      <alignment horizontal="right"/>
    </xf>
    <xf numFmtId="2" fontId="5"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43" fontId="66" fillId="0" borderId="0" xfId="0" applyNumberFormat="1" applyFont="1" applyFill="1" applyBorder="1" applyAlignment="1">
      <alignment horizontal="center" vertical="center" wrapText="1"/>
    </xf>
    <xf numFmtId="43" fontId="4" fillId="0" borderId="0" xfId="0" quotePrefix="1" applyNumberFormat="1" applyFont="1" applyFill="1" applyBorder="1" applyAlignment="1">
      <alignment horizontal="center" vertical="top" wrapText="1"/>
    </xf>
    <xf numFmtId="2" fontId="54" fillId="3" borderId="1" xfId="0" applyNumberFormat="1" applyFont="1" applyFill="1" applyBorder="1" applyAlignment="1">
      <alignment horizontal="center" vertical="center" wrapText="1"/>
    </xf>
    <xf numFmtId="43" fontId="62" fillId="3" borderId="1" xfId="0" applyNumberFormat="1" applyFont="1" applyFill="1" applyBorder="1" applyAlignment="1">
      <alignment horizontal="center" vertical="center" wrapText="1"/>
    </xf>
    <xf numFmtId="2" fontId="5" fillId="0" borderId="7" xfId="0" applyNumberFormat="1" applyFont="1" applyBorder="1" applyAlignment="1">
      <alignment horizontal="center" vertical="center" wrapText="1"/>
    </xf>
    <xf numFmtId="2" fontId="5" fillId="0" borderId="8" xfId="0" applyNumberFormat="1" applyFont="1" applyBorder="1" applyAlignment="1">
      <alignment horizontal="center" vertical="center" wrapText="1"/>
    </xf>
    <xf numFmtId="2" fontId="5" fillId="0" borderId="4"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68" fillId="0" borderId="0" xfId="0" applyFont="1" applyFill="1" applyAlignment="1">
      <alignment horizontal="left" vertical="center" wrapText="1"/>
    </xf>
    <xf numFmtId="0" fontId="68" fillId="0" borderId="0" xfId="0" applyFont="1" applyFill="1" applyAlignment="1">
      <alignment horizontal="left" vertical="center"/>
    </xf>
    <xf numFmtId="0" fontId="0" fillId="0" borderId="0" xfId="0" applyFont="1" applyFill="1" applyAlignment="1">
      <alignment horizontal="center"/>
    </xf>
    <xf numFmtId="2" fontId="10"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9" fillId="0" borderId="0" xfId="2" applyFont="1" applyFill="1" applyAlignment="1">
      <alignment horizontal="center"/>
    </xf>
    <xf numFmtId="0" fontId="5" fillId="0" borderId="0" xfId="2" applyFont="1" applyFill="1" applyAlignment="1">
      <alignment horizontal="center" vertical="center" wrapText="1"/>
    </xf>
    <xf numFmtId="0" fontId="6" fillId="0" borderId="0" xfId="2" applyFont="1" applyFill="1" applyAlignment="1">
      <alignment horizontal="center"/>
    </xf>
    <xf numFmtId="0" fontId="5" fillId="0" borderId="0" xfId="0" applyFont="1" applyFill="1" applyBorder="1" applyAlignment="1">
      <alignment horizontal="center" vertical="center" wrapText="1"/>
    </xf>
    <xf numFmtId="0" fontId="6" fillId="0" borderId="0" xfId="2" applyFont="1" applyFill="1" applyAlignment="1">
      <alignment horizontal="center" vertical="center" wrapText="1"/>
    </xf>
    <xf numFmtId="0" fontId="67" fillId="0" borderId="0" xfId="0" applyFont="1" applyFill="1" applyAlignment="1">
      <alignment horizontal="right" vertical="center"/>
    </xf>
    <xf numFmtId="0" fontId="6" fillId="0" borderId="0" xfId="2" applyFont="1" applyFill="1" applyAlignment="1">
      <alignment horizontal="center" vertical="center"/>
    </xf>
    <xf numFmtId="0" fontId="52" fillId="0" borderId="1" xfId="0" applyFont="1" applyFill="1" applyBorder="1" applyAlignment="1">
      <alignment horizontal="center" vertical="center" wrapText="1"/>
    </xf>
    <xf numFmtId="167" fontId="64" fillId="0" borderId="1" xfId="0" applyNumberFormat="1" applyFont="1" applyBorder="1" applyAlignment="1">
      <alignment horizontal="center" vertical="center"/>
    </xf>
  </cellXfs>
  <cellStyles count="13">
    <cellStyle name="Comma" xfId="1" builtinId="3"/>
    <cellStyle name="Comma 20 2" xfId="12"/>
    <cellStyle name="Normal" xfId="0" builtinId="0"/>
    <cellStyle name="Normal 10" xfId="2"/>
    <cellStyle name="Normal 14 3" xfId="11"/>
    <cellStyle name="Normal 2" xfId="6"/>
    <cellStyle name="Normal 2 11" xfId="8"/>
    <cellStyle name="Normal 3" xfId="5"/>
    <cellStyle name="Обычный 2" xfId="3"/>
    <cellStyle name="Обычный 2 3 2 2 3" xfId="9"/>
    <cellStyle name="Обычный 2 6 3" xfId="10"/>
    <cellStyle name="Обычный 3" xfId="7"/>
    <cellStyle name="Обычный 4"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R140"/>
  <sheetViews>
    <sheetView tabSelected="1" topLeftCell="A106" zoomScaleNormal="100" zoomScaleSheetLayoutView="100" workbookViewId="0">
      <selection activeCell="G125" sqref="G125"/>
    </sheetView>
  </sheetViews>
  <sheetFormatPr defaultColWidth="9.140625" defaultRowHeight="15"/>
  <cols>
    <col min="1" max="1" width="3.5703125" style="97" bestFit="1" customWidth="1"/>
    <col min="2" max="2" width="71.140625" style="1" customWidth="1"/>
    <col min="3" max="3" width="12.28515625" style="97" bestFit="1" customWidth="1"/>
    <col min="4" max="4" width="12.42578125" style="1" bestFit="1" customWidth="1"/>
    <col min="5" max="5" width="12.42578125" style="1" customWidth="1"/>
    <col min="6" max="6" width="9.42578125" style="134" customWidth="1"/>
    <col min="7" max="7" width="13.140625" style="1" bestFit="1" customWidth="1"/>
    <col min="8" max="8" width="13.140625" style="1" customWidth="1"/>
    <col min="9" max="9" width="11" style="1" bestFit="1" customWidth="1"/>
    <col min="10" max="10" width="13.5703125" style="1" bestFit="1" customWidth="1"/>
    <col min="11" max="11" width="13.5703125" style="1" customWidth="1"/>
    <col min="12" max="12" width="11.7109375" style="138" bestFit="1" customWidth="1"/>
    <col min="13" max="13" width="11.28515625" style="1" bestFit="1" customWidth="1"/>
    <col min="14" max="14" width="15.42578125" style="1" bestFit="1" customWidth="1"/>
    <col min="15" max="15" width="9" style="1" bestFit="1" customWidth="1"/>
    <col min="16" max="16" width="10.140625" style="1" bestFit="1" customWidth="1"/>
    <col min="17" max="17" width="10.7109375" style="1" bestFit="1" customWidth="1"/>
    <col min="18" max="18" width="12.85546875" style="1" bestFit="1" customWidth="1"/>
    <col min="19" max="16384" width="9.140625" style="1"/>
  </cols>
  <sheetData>
    <row r="2" spans="1:13" ht="18.75">
      <c r="A2" s="243" t="s">
        <v>228</v>
      </c>
      <c r="B2" s="243"/>
      <c r="C2" s="243"/>
      <c r="D2" s="243"/>
      <c r="E2" s="243"/>
      <c r="F2" s="243"/>
      <c r="G2" s="243"/>
      <c r="H2" s="220"/>
    </row>
    <row r="3" spans="1:13" ht="24" customHeight="1">
      <c r="A3" s="242" t="s">
        <v>122</v>
      </c>
      <c r="B3" s="242"/>
      <c r="C3" s="242"/>
      <c r="D3" s="242"/>
      <c r="E3" s="242"/>
      <c r="F3" s="242"/>
      <c r="G3" s="242"/>
      <c r="H3" s="215"/>
    </row>
    <row r="4" spans="1:13" ht="24.75" customHeight="1">
      <c r="A4" s="244" t="s">
        <v>233</v>
      </c>
      <c r="B4" s="244"/>
      <c r="C4" s="244"/>
      <c r="D4" s="244"/>
      <c r="E4" s="244"/>
      <c r="F4" s="244"/>
      <c r="G4" s="244"/>
      <c r="H4" s="214"/>
    </row>
    <row r="5" spans="1:13">
      <c r="A5" s="95"/>
      <c r="B5" s="4"/>
      <c r="C5" s="95"/>
      <c r="D5" s="5"/>
      <c r="E5" s="5"/>
      <c r="F5" s="117"/>
      <c r="G5" s="5"/>
      <c r="H5" s="5"/>
      <c r="I5" s="235"/>
      <c r="J5" s="235"/>
      <c r="K5" s="213"/>
    </row>
    <row r="6" spans="1:13" ht="40.5">
      <c r="A6" s="135" t="s">
        <v>0</v>
      </c>
      <c r="B6" s="135" t="s">
        <v>6</v>
      </c>
      <c r="C6" s="135" t="s">
        <v>7</v>
      </c>
      <c r="D6" s="135" t="s">
        <v>8</v>
      </c>
      <c r="E6" s="135" t="s">
        <v>229</v>
      </c>
      <c r="F6" s="99" t="s">
        <v>9</v>
      </c>
      <c r="G6" s="136" t="s">
        <v>10</v>
      </c>
      <c r="H6" s="221"/>
    </row>
    <row r="7" spans="1:13">
      <c r="A7" s="216">
        <v>1</v>
      </c>
      <c r="B7" s="216">
        <v>2</v>
      </c>
      <c r="C7" s="216">
        <v>3</v>
      </c>
      <c r="D7" s="216">
        <v>4</v>
      </c>
      <c r="E7" s="216">
        <v>5</v>
      </c>
      <c r="F7" s="216">
        <v>6</v>
      </c>
      <c r="G7" s="216">
        <v>7</v>
      </c>
      <c r="H7" s="241"/>
    </row>
    <row r="8" spans="1:13">
      <c r="A8" s="98"/>
      <c r="B8" s="98"/>
      <c r="C8" s="98"/>
      <c r="D8" s="98"/>
      <c r="E8" s="217"/>
      <c r="F8" s="98"/>
      <c r="G8" s="98"/>
      <c r="H8" s="222"/>
    </row>
    <row r="9" spans="1:13">
      <c r="A9" s="98"/>
      <c r="B9" s="100" t="s">
        <v>143</v>
      </c>
      <c r="C9" s="98"/>
      <c r="D9" s="98"/>
      <c r="E9" s="217"/>
      <c r="F9" s="98"/>
      <c r="G9" s="98"/>
      <c r="H9" s="222"/>
      <c r="I9"/>
      <c r="J9"/>
      <c r="K9"/>
      <c r="L9"/>
    </row>
    <row r="10" spans="1:13" ht="54">
      <c r="A10" s="98">
        <v>1</v>
      </c>
      <c r="B10" s="104" t="s">
        <v>123</v>
      </c>
      <c r="C10" s="7" t="s">
        <v>184</v>
      </c>
      <c r="D10" s="17">
        <v>3700.16</v>
      </c>
      <c r="E10" s="144">
        <v>8.35</v>
      </c>
      <c r="F10" s="147"/>
      <c r="G10" s="139">
        <f>F10*D10</f>
        <v>0</v>
      </c>
      <c r="H10" s="206"/>
      <c r="I10" s="143"/>
      <c r="J10" s="143"/>
      <c r="K10" s="143"/>
      <c r="L10" s="143"/>
      <c r="M10" s="193"/>
    </row>
    <row r="11" spans="1:13" ht="27">
      <c r="A11" s="98">
        <v>2</v>
      </c>
      <c r="B11" s="104" t="s">
        <v>125</v>
      </c>
      <c r="C11" s="7" t="s">
        <v>186</v>
      </c>
      <c r="D11" s="17">
        <v>28.67</v>
      </c>
      <c r="E11" s="144">
        <v>70</v>
      </c>
      <c r="F11" s="147"/>
      <c r="G11" s="139">
        <f>F11*D11</f>
        <v>0</v>
      </c>
      <c r="H11" s="206"/>
      <c r="I11" s="143"/>
      <c r="J11" s="143" t="s">
        <v>227</v>
      </c>
      <c r="K11" s="143"/>
      <c r="L11" s="143"/>
      <c r="M11" s="193"/>
    </row>
    <row r="12" spans="1:13" ht="27">
      <c r="A12" s="118">
        <v>3</v>
      </c>
      <c r="B12" s="104" t="s">
        <v>124</v>
      </c>
      <c r="C12" s="7" t="s">
        <v>14</v>
      </c>
      <c r="D12" s="17">
        <v>343</v>
      </c>
      <c r="E12" s="144">
        <v>17.5</v>
      </c>
      <c r="F12" s="147"/>
      <c r="G12" s="139">
        <f>F12*D12</f>
        <v>0</v>
      </c>
      <c r="H12" s="206"/>
      <c r="I12" s="143"/>
      <c r="J12" s="143"/>
      <c r="K12" s="143"/>
      <c r="L12" s="143"/>
      <c r="M12" s="193"/>
    </row>
    <row r="13" spans="1:13" ht="27">
      <c r="A13" s="119">
        <v>4</v>
      </c>
      <c r="B13" s="104" t="s">
        <v>131</v>
      </c>
      <c r="C13" s="7" t="s">
        <v>186</v>
      </c>
      <c r="D13" s="17">
        <v>173.18</v>
      </c>
      <c r="E13" s="144">
        <v>45</v>
      </c>
      <c r="F13" s="147"/>
      <c r="G13" s="139">
        <f>F13*D13</f>
        <v>0</v>
      </c>
      <c r="H13" s="206"/>
      <c r="I13" s="143"/>
      <c r="J13" s="143"/>
      <c r="K13" s="143"/>
      <c r="L13" s="143"/>
      <c r="M13" s="193"/>
    </row>
    <row r="14" spans="1:13" ht="27">
      <c r="A14" s="119">
        <v>5</v>
      </c>
      <c r="B14" s="104" t="s">
        <v>132</v>
      </c>
      <c r="C14" s="7" t="s">
        <v>186</v>
      </c>
      <c r="D14" s="17">
        <v>527.26</v>
      </c>
      <c r="E14" s="144">
        <v>45</v>
      </c>
      <c r="F14" s="147"/>
      <c r="G14" s="139">
        <f t="shared" ref="G14" si="0">F14*D14</f>
        <v>0</v>
      </c>
      <c r="H14" s="206"/>
      <c r="I14" s="143"/>
      <c r="J14" s="143"/>
      <c r="K14" s="143"/>
      <c r="L14" s="143"/>
      <c r="M14" s="193"/>
    </row>
    <row r="15" spans="1:13" ht="29.25" customHeight="1">
      <c r="A15" s="119">
        <v>6</v>
      </c>
      <c r="B15" s="104" t="s">
        <v>134</v>
      </c>
      <c r="C15" s="7" t="s">
        <v>186</v>
      </c>
      <c r="D15" s="17">
        <v>47.78</v>
      </c>
      <c r="E15" s="144">
        <v>45</v>
      </c>
      <c r="F15" s="147"/>
      <c r="G15" s="139">
        <f t="shared" ref="G15" si="1">F15*D15</f>
        <v>0</v>
      </c>
      <c r="H15" s="206"/>
      <c r="I15" s="143"/>
      <c r="J15" s="143"/>
      <c r="K15" s="143"/>
      <c r="L15" s="143"/>
      <c r="M15" s="193"/>
    </row>
    <row r="16" spans="1:13" ht="27">
      <c r="A16" s="119">
        <v>7</v>
      </c>
      <c r="B16" s="104" t="s">
        <v>133</v>
      </c>
      <c r="C16" s="7" t="s">
        <v>186</v>
      </c>
      <c r="D16" s="17">
        <v>73.900000000000006</v>
      </c>
      <c r="E16" s="144">
        <v>45</v>
      </c>
      <c r="F16" s="147"/>
      <c r="G16" s="139">
        <f t="shared" ref="G16" si="2">F16*D16</f>
        <v>0</v>
      </c>
      <c r="H16" s="206"/>
      <c r="I16" s="143"/>
      <c r="J16" s="143"/>
      <c r="K16" s="143"/>
      <c r="L16" s="143"/>
      <c r="M16" s="193"/>
    </row>
    <row r="17" spans="1:13" ht="15.75">
      <c r="A17" s="98">
        <v>8</v>
      </c>
      <c r="B17" s="104" t="s">
        <v>30</v>
      </c>
      <c r="C17" s="7" t="s">
        <v>184</v>
      </c>
      <c r="D17" s="17">
        <v>197</v>
      </c>
      <c r="E17" s="144">
        <v>23</v>
      </c>
      <c r="F17" s="147"/>
      <c r="G17" s="139">
        <f t="shared" ref="G17" si="3">F17*D17</f>
        <v>0</v>
      </c>
      <c r="H17" s="206"/>
      <c r="I17" s="143"/>
      <c r="J17" s="143"/>
      <c r="K17" s="143"/>
      <c r="L17" s="143"/>
      <c r="M17" s="193"/>
    </row>
    <row r="18" spans="1:13" ht="27">
      <c r="A18" s="98">
        <v>9</v>
      </c>
      <c r="B18" s="104" t="s">
        <v>126</v>
      </c>
      <c r="C18" s="7" t="s">
        <v>184</v>
      </c>
      <c r="D18" s="17">
        <v>98.5</v>
      </c>
      <c r="E18" s="144">
        <v>105.5</v>
      </c>
      <c r="F18" s="147"/>
      <c r="G18" s="139">
        <f t="shared" ref="G18" si="4">F18*D18</f>
        <v>0</v>
      </c>
      <c r="H18" s="206"/>
      <c r="I18" s="143"/>
      <c r="J18" s="143"/>
      <c r="K18" s="143"/>
      <c r="L18" s="143"/>
      <c r="M18" s="193"/>
    </row>
    <row r="19" spans="1:13" ht="27">
      <c r="A19" s="49">
        <v>10</v>
      </c>
      <c r="B19" s="102" t="s">
        <v>145</v>
      </c>
      <c r="C19" s="7" t="s">
        <v>184</v>
      </c>
      <c r="D19" s="17">
        <v>89.600000000000009</v>
      </c>
      <c r="E19" s="144">
        <v>14.5</v>
      </c>
      <c r="F19" s="147"/>
      <c r="G19" s="139">
        <f t="shared" ref="G19" si="5">F19*D19</f>
        <v>0</v>
      </c>
      <c r="H19" s="206"/>
      <c r="I19" s="143"/>
      <c r="J19" s="143"/>
      <c r="K19" s="143"/>
      <c r="L19" s="143"/>
      <c r="M19" s="193"/>
    </row>
    <row r="20" spans="1:13" ht="27">
      <c r="A20" s="49">
        <v>11</v>
      </c>
      <c r="B20" s="102" t="s">
        <v>146</v>
      </c>
      <c r="C20" s="7" t="s">
        <v>184</v>
      </c>
      <c r="D20" s="17">
        <v>4.6000000000000005</v>
      </c>
      <c r="E20" s="144">
        <v>14.5</v>
      </c>
      <c r="F20" s="147"/>
      <c r="G20" s="139">
        <f t="shared" ref="G20:G21" si="6">F20*D20</f>
        <v>0</v>
      </c>
      <c r="H20" s="206"/>
      <c r="I20" s="143"/>
      <c r="J20" s="143"/>
      <c r="K20" s="143"/>
      <c r="L20" s="143"/>
      <c r="M20" s="193"/>
    </row>
    <row r="21" spans="1:13" ht="27">
      <c r="A21" s="49">
        <v>12</v>
      </c>
      <c r="B21" s="102" t="s">
        <v>147</v>
      </c>
      <c r="C21" s="7" t="s">
        <v>184</v>
      </c>
      <c r="D21" s="17">
        <v>408</v>
      </c>
      <c r="E21" s="144">
        <v>14.5</v>
      </c>
      <c r="F21" s="147"/>
      <c r="G21" s="139">
        <f t="shared" si="6"/>
        <v>0</v>
      </c>
      <c r="H21" s="206"/>
      <c r="I21" s="143"/>
      <c r="J21" s="143"/>
      <c r="K21" s="143"/>
      <c r="L21" s="143"/>
      <c r="M21" s="193"/>
    </row>
    <row r="22" spans="1:13" ht="15.75">
      <c r="A22" s="98">
        <v>13</v>
      </c>
      <c r="B22" s="104" t="s">
        <v>136</v>
      </c>
      <c r="C22" s="7" t="s">
        <v>184</v>
      </c>
      <c r="D22" s="17">
        <v>32.800000000000004</v>
      </c>
      <c r="E22" s="144">
        <v>105.5</v>
      </c>
      <c r="F22" s="147"/>
      <c r="G22" s="139">
        <f t="shared" ref="G22" si="7">F22*D22</f>
        <v>0</v>
      </c>
      <c r="H22" s="206"/>
      <c r="I22" s="143"/>
      <c r="J22" s="143"/>
      <c r="K22" s="143"/>
      <c r="L22" s="143"/>
      <c r="M22" s="193"/>
    </row>
    <row r="23" spans="1:13" ht="27">
      <c r="A23" s="49">
        <v>14</v>
      </c>
      <c r="B23" s="102" t="s">
        <v>137</v>
      </c>
      <c r="C23" s="7" t="s">
        <v>184</v>
      </c>
      <c r="D23" s="17">
        <v>1057</v>
      </c>
      <c r="E23" s="144">
        <v>17.5</v>
      </c>
      <c r="F23" s="147"/>
      <c r="G23" s="139">
        <f t="shared" ref="G23" si="8">F23*D23</f>
        <v>0</v>
      </c>
      <c r="H23" s="206"/>
      <c r="I23" s="143"/>
      <c r="J23" s="143"/>
      <c r="K23" s="143"/>
      <c r="L23" s="143"/>
      <c r="M23" s="193"/>
    </row>
    <row r="24" spans="1:13" ht="27">
      <c r="A24" s="49">
        <v>15</v>
      </c>
      <c r="B24" s="102" t="s">
        <v>138</v>
      </c>
      <c r="C24" s="7" t="s">
        <v>184</v>
      </c>
      <c r="D24" s="17">
        <v>1623.6</v>
      </c>
      <c r="E24" s="144">
        <v>22.5</v>
      </c>
      <c r="F24" s="147"/>
      <c r="G24" s="139">
        <f t="shared" ref="G24:G26" si="9">F24*D24</f>
        <v>0</v>
      </c>
      <c r="H24" s="206"/>
      <c r="I24" s="143"/>
      <c r="J24" s="143"/>
      <c r="K24" s="143"/>
      <c r="L24" s="143"/>
      <c r="M24" s="193"/>
    </row>
    <row r="25" spans="1:13" ht="27">
      <c r="A25" s="49">
        <v>16</v>
      </c>
      <c r="B25" s="102" t="s">
        <v>139</v>
      </c>
      <c r="C25" s="7" t="s">
        <v>184</v>
      </c>
      <c r="D25" s="17">
        <v>2072.6</v>
      </c>
      <c r="E25" s="144">
        <v>22.5</v>
      </c>
      <c r="F25" s="147"/>
      <c r="G25" s="139">
        <f t="shared" si="9"/>
        <v>0</v>
      </c>
      <c r="H25" s="206"/>
      <c r="I25" s="143"/>
      <c r="J25" s="143"/>
      <c r="K25" s="143"/>
      <c r="L25" s="143"/>
      <c r="M25" s="193"/>
    </row>
    <row r="26" spans="1:13" ht="27">
      <c r="A26" s="49">
        <v>17</v>
      </c>
      <c r="B26" s="102" t="s">
        <v>140</v>
      </c>
      <c r="C26" s="7" t="s">
        <v>184</v>
      </c>
      <c r="D26" s="17">
        <v>3115</v>
      </c>
      <c r="E26" s="144">
        <v>22.5</v>
      </c>
      <c r="F26" s="147"/>
      <c r="G26" s="139">
        <f t="shared" si="9"/>
        <v>0</v>
      </c>
      <c r="H26" s="206"/>
      <c r="I26" s="143"/>
      <c r="J26" s="143"/>
      <c r="K26" s="143"/>
      <c r="L26" s="143"/>
      <c r="M26" s="193"/>
    </row>
    <row r="27" spans="1:13">
      <c r="A27" s="98">
        <v>18</v>
      </c>
      <c r="B27" s="104" t="s">
        <v>135</v>
      </c>
      <c r="C27" s="98" t="s">
        <v>85</v>
      </c>
      <c r="D27" s="120">
        <v>2</v>
      </c>
      <c r="E27" s="144">
        <v>65</v>
      </c>
      <c r="F27" s="147"/>
      <c r="G27" s="139">
        <f t="shared" ref="G27:G31" si="10">F27*D27</f>
        <v>0</v>
      </c>
      <c r="H27" s="206"/>
      <c r="I27" s="143"/>
      <c r="J27" s="143"/>
      <c r="K27" s="143"/>
      <c r="L27" s="143"/>
      <c r="M27" s="193"/>
    </row>
    <row r="28" spans="1:13" ht="30" customHeight="1">
      <c r="A28" s="7">
        <v>19</v>
      </c>
      <c r="B28" s="104" t="s">
        <v>181</v>
      </c>
      <c r="C28" s="7" t="s">
        <v>4</v>
      </c>
      <c r="D28" s="120">
        <v>10</v>
      </c>
      <c r="E28" s="144">
        <v>110</v>
      </c>
      <c r="F28" s="147"/>
      <c r="G28" s="139">
        <f t="shared" si="10"/>
        <v>0</v>
      </c>
      <c r="H28" s="206"/>
      <c r="I28" s="143"/>
      <c r="J28" s="143"/>
      <c r="K28" s="143"/>
      <c r="L28" s="143"/>
      <c r="M28" s="193"/>
    </row>
    <row r="29" spans="1:13" ht="27">
      <c r="A29" s="7">
        <v>20</v>
      </c>
      <c r="B29" s="6" t="s">
        <v>158</v>
      </c>
      <c r="C29" s="7" t="s">
        <v>85</v>
      </c>
      <c r="D29" s="17">
        <v>16</v>
      </c>
      <c r="E29" s="144">
        <v>49.5</v>
      </c>
      <c r="F29" s="147"/>
      <c r="G29" s="139">
        <f t="shared" si="10"/>
        <v>0</v>
      </c>
      <c r="H29" s="206"/>
      <c r="I29" s="143"/>
      <c r="J29" s="143"/>
      <c r="K29" s="143"/>
      <c r="L29" s="143"/>
      <c r="M29" s="193"/>
    </row>
    <row r="30" spans="1:13" ht="32.25" customHeight="1">
      <c r="A30" s="7">
        <v>21</v>
      </c>
      <c r="B30" s="6" t="s">
        <v>159</v>
      </c>
      <c r="C30" s="7" t="s">
        <v>14</v>
      </c>
      <c r="D30" s="17">
        <v>1430</v>
      </c>
      <c r="E30" s="144">
        <v>7.5</v>
      </c>
      <c r="F30" s="147"/>
      <c r="G30" s="139">
        <f t="shared" si="10"/>
        <v>0</v>
      </c>
      <c r="H30" s="206"/>
      <c r="I30" s="143"/>
      <c r="J30" s="143"/>
      <c r="K30" s="143"/>
      <c r="L30" s="143"/>
      <c r="M30" s="193"/>
    </row>
    <row r="31" spans="1:13" ht="67.5">
      <c r="A31" s="7">
        <v>22</v>
      </c>
      <c r="B31" s="104" t="s">
        <v>226</v>
      </c>
      <c r="C31" s="7" t="s">
        <v>15</v>
      </c>
      <c r="D31" s="120">
        <v>4895.28</v>
      </c>
      <c r="E31" s="144">
        <v>21.5</v>
      </c>
      <c r="F31" s="139"/>
      <c r="G31" s="139">
        <f t="shared" si="10"/>
        <v>0</v>
      </c>
      <c r="H31" s="206"/>
      <c r="I31" s="143"/>
      <c r="J31" s="143"/>
      <c r="K31" s="143"/>
      <c r="L31" s="143"/>
      <c r="M31" s="193"/>
    </row>
    <row r="32" spans="1:13" ht="27">
      <c r="A32" s="109">
        <v>23</v>
      </c>
      <c r="B32" s="189" t="s">
        <v>165</v>
      </c>
      <c r="C32" s="109" t="s">
        <v>225</v>
      </c>
      <c r="D32" s="130">
        <v>408</v>
      </c>
      <c r="E32" s="218">
        <v>25.5</v>
      </c>
      <c r="F32" s="190"/>
      <c r="G32" s="191">
        <f>D32*F32</f>
        <v>0</v>
      </c>
      <c r="H32" s="223"/>
      <c r="I32" s="143"/>
      <c r="J32" s="143"/>
      <c r="K32" s="143"/>
      <c r="L32" s="143"/>
      <c r="M32" s="193"/>
    </row>
    <row r="33" spans="1:18">
      <c r="A33" s="98"/>
      <c r="B33" s="100" t="s">
        <v>56</v>
      </c>
      <c r="C33" s="98"/>
      <c r="D33" s="17"/>
      <c r="E33" s="144"/>
      <c r="F33" s="147"/>
      <c r="G33" s="139"/>
      <c r="H33" s="206"/>
      <c r="I33" s="143"/>
      <c r="J33" s="143"/>
      <c r="K33" s="143"/>
      <c r="L33" s="143"/>
      <c r="M33" s="193"/>
    </row>
    <row r="34" spans="1:18" ht="27">
      <c r="A34" s="121">
        <v>1</v>
      </c>
      <c r="B34" s="104" t="s">
        <v>187</v>
      </c>
      <c r="C34" s="7" t="s">
        <v>184</v>
      </c>
      <c r="D34" s="17">
        <v>3524.16</v>
      </c>
      <c r="E34" s="144">
        <v>63.5</v>
      </c>
      <c r="F34" s="147"/>
      <c r="G34" s="139">
        <f t="shared" ref="G34" si="11">F34*D34</f>
        <v>0</v>
      </c>
      <c r="H34" s="206"/>
      <c r="I34" s="143"/>
      <c r="J34" s="143"/>
      <c r="K34" s="143"/>
      <c r="L34" s="143"/>
      <c r="M34" s="193"/>
    </row>
    <row r="35" spans="1:18" ht="27">
      <c r="A35" s="127">
        <v>2</v>
      </c>
      <c r="B35" s="104" t="s">
        <v>42</v>
      </c>
      <c r="C35" s="7" t="s">
        <v>184</v>
      </c>
      <c r="D35" s="17">
        <v>3700.16</v>
      </c>
      <c r="E35" s="144">
        <v>75</v>
      </c>
      <c r="F35" s="139"/>
      <c r="G35" s="139">
        <f t="shared" ref="G35" si="12">F35*D35</f>
        <v>0</v>
      </c>
      <c r="H35" s="206"/>
      <c r="I35" s="143"/>
      <c r="J35" s="143"/>
      <c r="K35" s="143"/>
      <c r="L35" s="143"/>
      <c r="M35" s="193"/>
      <c r="N35" s="137"/>
    </row>
    <row r="36" spans="1:18" ht="27">
      <c r="A36" s="200">
        <v>3</v>
      </c>
      <c r="B36" s="195" t="s">
        <v>188</v>
      </c>
      <c r="C36" s="201" t="s">
        <v>184</v>
      </c>
      <c r="D36" s="197">
        <v>3524.16</v>
      </c>
      <c r="E36" s="219">
        <v>56.5</v>
      </c>
      <c r="F36" s="198"/>
      <c r="G36" s="199">
        <f t="shared" ref="G36" si="13">F36*D36</f>
        <v>0</v>
      </c>
      <c r="H36" s="206"/>
      <c r="I36" s="143"/>
      <c r="J36" s="143"/>
      <c r="K36" s="143"/>
      <c r="L36" s="143"/>
      <c r="M36" s="193"/>
      <c r="O36" s="137"/>
    </row>
    <row r="37" spans="1:18">
      <c r="A37" s="121">
        <v>4</v>
      </c>
      <c r="B37" s="104" t="s">
        <v>49</v>
      </c>
      <c r="C37" s="7" t="s">
        <v>21</v>
      </c>
      <c r="D37" s="120">
        <v>2.11</v>
      </c>
      <c r="E37" s="144">
        <v>1700</v>
      </c>
      <c r="F37" s="147"/>
      <c r="G37" s="139">
        <f t="shared" ref="G37" si="14">F37*D37</f>
        <v>0</v>
      </c>
      <c r="H37" s="206"/>
      <c r="I37" s="143"/>
      <c r="J37" s="143"/>
      <c r="K37" s="143"/>
      <c r="L37" s="143"/>
      <c r="M37" s="193"/>
      <c r="N37" s="137"/>
    </row>
    <row r="38" spans="1:18" ht="28.5" customHeight="1">
      <c r="A38" s="122">
        <v>5</v>
      </c>
      <c r="B38" s="104" t="s">
        <v>48</v>
      </c>
      <c r="C38" s="7" t="s">
        <v>189</v>
      </c>
      <c r="D38" s="17">
        <v>3700.16</v>
      </c>
      <c r="E38" s="144">
        <v>40</v>
      </c>
      <c r="F38" s="147"/>
      <c r="G38" s="139">
        <f t="shared" ref="G38" si="15">F38*D38</f>
        <v>0</v>
      </c>
      <c r="H38" s="206"/>
      <c r="I38" s="143"/>
      <c r="J38" s="143"/>
      <c r="K38" s="143"/>
      <c r="L38" s="143"/>
      <c r="M38" s="193"/>
    </row>
    <row r="39" spans="1:18" ht="17.25" customHeight="1">
      <c r="A39" s="121">
        <v>6</v>
      </c>
      <c r="B39" s="104" t="s">
        <v>20</v>
      </c>
      <c r="C39" s="7" t="s">
        <v>21</v>
      </c>
      <c r="D39" s="17">
        <v>1.1100000000000001</v>
      </c>
      <c r="E39" s="144">
        <v>1700</v>
      </c>
      <c r="F39" s="147"/>
      <c r="G39" s="139">
        <f t="shared" ref="G39" si="16">F39*D39</f>
        <v>0</v>
      </c>
      <c r="H39" s="206"/>
      <c r="I39" s="143"/>
      <c r="J39" s="143"/>
      <c r="K39" s="143"/>
      <c r="L39" s="143"/>
      <c r="M39" s="193"/>
      <c r="N39" s="137"/>
      <c r="O39" s="137"/>
      <c r="P39" s="137"/>
      <c r="R39" s="137"/>
    </row>
    <row r="40" spans="1:18" ht="32.25" customHeight="1">
      <c r="A40" s="122">
        <v>7</v>
      </c>
      <c r="B40" s="123" t="s">
        <v>166</v>
      </c>
      <c r="C40" s="98" t="s">
        <v>184</v>
      </c>
      <c r="D40" s="17">
        <v>3700.16</v>
      </c>
      <c r="E40" s="144">
        <v>45</v>
      </c>
      <c r="F40" s="147"/>
      <c r="G40" s="139">
        <f t="shared" ref="G40" si="17">F40*D40</f>
        <v>0</v>
      </c>
      <c r="H40" s="206"/>
      <c r="I40" s="143"/>
      <c r="J40" s="143"/>
      <c r="K40" s="143"/>
      <c r="L40" s="143"/>
      <c r="M40" s="193"/>
      <c r="P40" s="202"/>
    </row>
    <row r="41" spans="1:18" ht="27">
      <c r="A41" s="121">
        <v>8</v>
      </c>
      <c r="B41" s="124" t="s">
        <v>190</v>
      </c>
      <c r="C41" s="7" t="s">
        <v>184</v>
      </c>
      <c r="D41" s="17">
        <v>955.51</v>
      </c>
      <c r="E41" s="144">
        <v>45.5</v>
      </c>
      <c r="F41" s="147"/>
      <c r="G41" s="139">
        <f t="shared" ref="G41" si="18">F41*D41</f>
        <v>0</v>
      </c>
      <c r="H41" s="206"/>
      <c r="I41" s="143"/>
      <c r="J41" s="143"/>
      <c r="K41" s="143"/>
      <c r="L41" s="143"/>
      <c r="M41" s="193"/>
      <c r="O41" s="202"/>
    </row>
    <row r="42" spans="1:18" ht="27">
      <c r="A42" s="125">
        <v>9</v>
      </c>
      <c r="B42" s="124" t="s">
        <v>129</v>
      </c>
      <c r="C42" s="98" t="s">
        <v>184</v>
      </c>
      <c r="D42" s="17">
        <v>955.51</v>
      </c>
      <c r="E42" s="144">
        <v>20</v>
      </c>
      <c r="F42" s="147"/>
      <c r="G42" s="139">
        <f t="shared" ref="G42" si="19">F42*D42</f>
        <v>0</v>
      </c>
      <c r="H42" s="206"/>
      <c r="I42" s="143"/>
      <c r="J42" s="143"/>
      <c r="K42" s="143"/>
      <c r="L42" s="143"/>
      <c r="M42" s="193"/>
    </row>
    <row r="43" spans="1:18" ht="27">
      <c r="A43" s="127">
        <v>10</v>
      </c>
      <c r="B43" s="104" t="s">
        <v>130</v>
      </c>
      <c r="C43" s="126" t="s">
        <v>185</v>
      </c>
      <c r="D43" s="17">
        <v>955.51</v>
      </c>
      <c r="E43" s="144">
        <v>75</v>
      </c>
      <c r="F43" s="139"/>
      <c r="G43" s="139">
        <f t="shared" ref="G43" si="20">F43*D43</f>
        <v>0</v>
      </c>
      <c r="H43" s="206"/>
      <c r="I43" s="143"/>
      <c r="J43" s="143"/>
      <c r="K43" s="143"/>
      <c r="L43" s="143"/>
      <c r="M43" s="193"/>
      <c r="N43" s="137"/>
    </row>
    <row r="44" spans="1:18" ht="27">
      <c r="A44" s="194">
        <v>11</v>
      </c>
      <c r="B44" s="195" t="s">
        <v>167</v>
      </c>
      <c r="C44" s="196" t="s">
        <v>184</v>
      </c>
      <c r="D44" s="197">
        <v>955.51</v>
      </c>
      <c r="E44" s="219">
        <v>151.5</v>
      </c>
      <c r="F44" s="198"/>
      <c r="G44" s="199">
        <f t="shared" ref="G44" si="21">F44*D44</f>
        <v>0</v>
      </c>
      <c r="H44" s="206"/>
      <c r="I44" s="143"/>
      <c r="J44" s="143"/>
      <c r="K44" s="143"/>
      <c r="L44" s="143"/>
      <c r="M44" s="193"/>
      <c r="N44" s="193"/>
    </row>
    <row r="45" spans="1:18" ht="27">
      <c r="A45" s="122">
        <v>12</v>
      </c>
      <c r="B45" s="104" t="s">
        <v>162</v>
      </c>
      <c r="C45" s="98" t="s">
        <v>14</v>
      </c>
      <c r="D45" s="17">
        <v>343</v>
      </c>
      <c r="E45" s="144">
        <v>42.5</v>
      </c>
      <c r="F45" s="147"/>
      <c r="G45" s="139">
        <f t="shared" ref="G45" si="22">F45*D45</f>
        <v>0</v>
      </c>
      <c r="H45" s="206"/>
      <c r="I45" s="143"/>
      <c r="J45" s="143"/>
      <c r="K45" s="143"/>
      <c r="L45" s="143"/>
      <c r="M45" s="193"/>
    </row>
    <row r="46" spans="1:18" ht="27">
      <c r="A46" s="118">
        <v>13</v>
      </c>
      <c r="B46" s="104" t="s">
        <v>155</v>
      </c>
      <c r="C46" s="98" t="s">
        <v>2</v>
      </c>
      <c r="D46" s="17">
        <v>62</v>
      </c>
      <c r="E46" s="144">
        <v>535</v>
      </c>
      <c r="F46" s="147"/>
      <c r="G46" s="139">
        <f t="shared" ref="G46" si="23">F46*D46</f>
        <v>0</v>
      </c>
      <c r="H46" s="206"/>
      <c r="I46" s="143"/>
      <c r="J46" s="143"/>
      <c r="K46" s="143"/>
      <c r="L46" s="143"/>
      <c r="M46" s="193"/>
    </row>
    <row r="47" spans="1:18">
      <c r="A47" s="127">
        <v>14</v>
      </c>
      <c r="B47" s="104" t="s">
        <v>156</v>
      </c>
      <c r="C47" s="98" t="s">
        <v>127</v>
      </c>
      <c r="D47" s="17">
        <v>15</v>
      </c>
      <c r="E47" s="144">
        <v>535</v>
      </c>
      <c r="F47" s="147"/>
      <c r="G47" s="139">
        <f t="shared" ref="G47" si="24">F47*D47</f>
        <v>0</v>
      </c>
      <c r="H47" s="206"/>
      <c r="I47" s="143"/>
      <c r="J47" s="143"/>
      <c r="K47" s="143"/>
      <c r="L47" s="143"/>
      <c r="M47" s="193"/>
    </row>
    <row r="48" spans="1:18" ht="33" customHeight="1">
      <c r="A48" s="127">
        <v>15</v>
      </c>
      <c r="B48" s="123" t="s">
        <v>168</v>
      </c>
      <c r="C48" s="114" t="s">
        <v>186</v>
      </c>
      <c r="D48" s="17">
        <v>44</v>
      </c>
      <c r="E48" s="144">
        <v>420</v>
      </c>
      <c r="F48" s="147"/>
      <c r="G48" s="139">
        <f t="shared" ref="G48" si="25">F48*D48</f>
        <v>0</v>
      </c>
      <c r="H48" s="206"/>
      <c r="I48" s="143"/>
      <c r="J48" s="143"/>
      <c r="K48" s="143"/>
      <c r="L48" s="143"/>
      <c r="M48" s="193"/>
    </row>
    <row r="49" spans="1:13" ht="27">
      <c r="A49" s="245">
        <v>16</v>
      </c>
      <c r="B49" s="6" t="s">
        <v>141</v>
      </c>
      <c r="C49" s="7" t="s">
        <v>186</v>
      </c>
      <c r="D49" s="17">
        <v>1480</v>
      </c>
      <c r="E49" s="144">
        <v>25</v>
      </c>
      <c r="F49" s="139"/>
      <c r="G49" s="139">
        <f t="shared" ref="G49" si="26">F49*D49</f>
        <v>0</v>
      </c>
      <c r="H49" s="206"/>
      <c r="I49" s="143"/>
      <c r="J49" s="143"/>
      <c r="K49" s="143"/>
      <c r="L49" s="143"/>
      <c r="M49" s="193"/>
    </row>
    <row r="50" spans="1:13" ht="32.25" customHeight="1">
      <c r="A50" s="128">
        <v>17</v>
      </c>
      <c r="B50" s="6" t="s">
        <v>142</v>
      </c>
      <c r="C50" s="7" t="s">
        <v>186</v>
      </c>
      <c r="D50" s="17">
        <v>1800</v>
      </c>
      <c r="E50" s="144">
        <v>60</v>
      </c>
      <c r="F50" s="139"/>
      <c r="G50" s="139">
        <f t="shared" ref="G50" si="27">F50*D50</f>
        <v>0</v>
      </c>
      <c r="H50" s="206"/>
      <c r="I50" s="143"/>
      <c r="J50" s="143"/>
      <c r="K50" s="143"/>
      <c r="L50" s="143"/>
      <c r="M50" s="193"/>
    </row>
    <row r="51" spans="1:13" ht="27">
      <c r="A51" s="128">
        <v>18</v>
      </c>
      <c r="B51" s="104" t="s">
        <v>169</v>
      </c>
      <c r="C51" s="98" t="s">
        <v>186</v>
      </c>
      <c r="D51" s="17">
        <v>34.799999999999997</v>
      </c>
      <c r="E51" s="144">
        <v>650</v>
      </c>
      <c r="F51" s="139"/>
      <c r="G51" s="139">
        <f t="shared" ref="G51" si="28">F51*D51</f>
        <v>0</v>
      </c>
      <c r="H51" s="206"/>
      <c r="I51" s="143"/>
      <c r="J51" s="143"/>
      <c r="K51" s="143"/>
      <c r="L51" s="143"/>
      <c r="M51" s="193"/>
    </row>
    <row r="52" spans="1:13">
      <c r="A52" s="187"/>
      <c r="B52" s="188" t="s">
        <v>58</v>
      </c>
      <c r="C52" s="187"/>
      <c r="D52" s="185"/>
      <c r="E52" s="144"/>
      <c r="F52" s="186"/>
      <c r="G52" s="186"/>
      <c r="H52" s="206"/>
      <c r="I52" s="143"/>
      <c r="J52" s="143"/>
      <c r="K52" s="143"/>
      <c r="L52" s="143"/>
      <c r="M52" s="193"/>
    </row>
    <row r="53" spans="1:13" ht="27">
      <c r="A53" s="49">
        <v>1</v>
      </c>
      <c r="B53" s="102" t="s">
        <v>183</v>
      </c>
      <c r="C53" s="7" t="s">
        <v>151</v>
      </c>
      <c r="D53" s="17">
        <v>175</v>
      </c>
      <c r="E53" s="144">
        <v>35</v>
      </c>
      <c r="F53" s="147"/>
      <c r="G53" s="139">
        <f t="shared" ref="G53" si="29">F53*D53</f>
        <v>0</v>
      </c>
      <c r="H53" s="206"/>
      <c r="I53" s="143"/>
      <c r="J53" s="143"/>
      <c r="K53" s="143"/>
      <c r="L53" s="143"/>
      <c r="M53" s="193"/>
    </row>
    <row r="54" spans="1:13" ht="40.5">
      <c r="A54" s="49">
        <v>2</v>
      </c>
      <c r="B54" s="102" t="s">
        <v>164</v>
      </c>
      <c r="C54" s="7" t="s">
        <v>151</v>
      </c>
      <c r="D54" s="17">
        <v>3078</v>
      </c>
      <c r="E54" s="144">
        <v>35</v>
      </c>
      <c r="F54" s="139"/>
      <c r="G54" s="139">
        <f>F54*D54</f>
        <v>0</v>
      </c>
      <c r="H54" s="206"/>
      <c r="I54" s="143"/>
      <c r="J54" s="143"/>
      <c r="K54" s="143"/>
      <c r="L54" s="143"/>
      <c r="M54" s="193"/>
    </row>
    <row r="55" spans="1:13" ht="15.75">
      <c r="A55" s="7">
        <v>3</v>
      </c>
      <c r="B55" s="6" t="s">
        <v>37</v>
      </c>
      <c r="C55" s="7" t="s">
        <v>184</v>
      </c>
      <c r="D55" s="17">
        <v>3240</v>
      </c>
      <c r="E55" s="144">
        <v>25.5</v>
      </c>
      <c r="F55" s="147"/>
      <c r="G55" s="139">
        <f t="shared" ref="G55:G58" si="30">F55*D55</f>
        <v>0</v>
      </c>
      <c r="H55" s="206"/>
      <c r="I55" s="143"/>
      <c r="J55" s="143"/>
      <c r="K55" s="143"/>
      <c r="L55" s="143"/>
      <c r="M55" s="193"/>
    </row>
    <row r="56" spans="1:13" ht="15.75">
      <c r="A56" s="7">
        <v>4</v>
      </c>
      <c r="B56" s="6" t="s">
        <v>74</v>
      </c>
      <c r="C56" s="7" t="s">
        <v>184</v>
      </c>
      <c r="D56" s="17">
        <v>64.8</v>
      </c>
      <c r="E56" s="144">
        <v>12</v>
      </c>
      <c r="F56" s="147"/>
      <c r="G56" s="139">
        <f t="shared" si="30"/>
        <v>0</v>
      </c>
      <c r="H56" s="206"/>
      <c r="I56" s="143"/>
      <c r="J56" s="143"/>
      <c r="K56" s="143"/>
      <c r="L56" s="143"/>
      <c r="M56" s="193"/>
    </row>
    <row r="57" spans="1:13" ht="15.75">
      <c r="A57" s="7">
        <v>5</v>
      </c>
      <c r="B57" s="6" t="s">
        <v>144</v>
      </c>
      <c r="C57" s="7" t="s">
        <v>184</v>
      </c>
      <c r="D57" s="17">
        <v>124</v>
      </c>
      <c r="E57" s="144">
        <v>230</v>
      </c>
      <c r="F57" s="147"/>
      <c r="G57" s="139">
        <f t="shared" si="30"/>
        <v>0</v>
      </c>
      <c r="H57" s="206"/>
      <c r="I57" s="143"/>
      <c r="J57" s="143"/>
      <c r="K57" s="143"/>
      <c r="L57" s="143"/>
      <c r="M57" s="193"/>
    </row>
    <row r="58" spans="1:13" ht="27">
      <c r="A58" s="44">
        <v>6</v>
      </c>
      <c r="B58" s="102" t="s">
        <v>170</v>
      </c>
      <c r="C58" s="7" t="s">
        <v>184</v>
      </c>
      <c r="D58" s="17">
        <v>1057</v>
      </c>
      <c r="E58" s="144">
        <v>71</v>
      </c>
      <c r="F58" s="139"/>
      <c r="G58" s="139">
        <f t="shared" si="30"/>
        <v>0</v>
      </c>
      <c r="H58" s="206"/>
      <c r="I58" s="143"/>
      <c r="J58" s="143"/>
      <c r="K58" s="143"/>
      <c r="L58" s="143"/>
      <c r="M58" s="193"/>
    </row>
    <row r="59" spans="1:13" ht="27">
      <c r="A59" s="44">
        <v>7</v>
      </c>
      <c r="B59" s="102" t="s">
        <v>171</v>
      </c>
      <c r="C59" s="7" t="s">
        <v>184</v>
      </c>
      <c r="D59" s="17">
        <v>1623.6</v>
      </c>
      <c r="E59" s="144">
        <v>91</v>
      </c>
      <c r="F59" s="139"/>
      <c r="G59" s="139">
        <f t="shared" ref="G59" si="31">F59*D59</f>
        <v>0</v>
      </c>
      <c r="H59" s="206"/>
      <c r="I59" s="143"/>
      <c r="J59" s="143"/>
      <c r="K59" s="143"/>
      <c r="L59" s="143"/>
      <c r="M59" s="193"/>
    </row>
    <row r="60" spans="1:13" ht="27">
      <c r="A60" s="44">
        <v>8</v>
      </c>
      <c r="B60" s="102" t="s">
        <v>172</v>
      </c>
      <c r="C60" s="103" t="s">
        <v>184</v>
      </c>
      <c r="D60" s="17">
        <v>2072.6</v>
      </c>
      <c r="E60" s="144">
        <v>91</v>
      </c>
      <c r="F60" s="139"/>
      <c r="G60" s="139">
        <f t="shared" ref="G60" si="32">F60*D60</f>
        <v>0</v>
      </c>
      <c r="H60" s="206"/>
      <c r="I60" s="143"/>
      <c r="J60" s="143"/>
      <c r="K60" s="143"/>
      <c r="L60" s="143"/>
      <c r="M60" s="193"/>
    </row>
    <row r="61" spans="1:13" ht="27">
      <c r="A61" s="44">
        <v>9</v>
      </c>
      <c r="B61" s="102" t="s">
        <v>173</v>
      </c>
      <c r="C61" s="7" t="s">
        <v>184</v>
      </c>
      <c r="D61" s="17">
        <v>3115</v>
      </c>
      <c r="E61" s="144">
        <v>71</v>
      </c>
      <c r="F61" s="139"/>
      <c r="G61" s="139">
        <f t="shared" ref="G61" si="33">F61*D61</f>
        <v>0</v>
      </c>
      <c r="H61" s="206"/>
      <c r="I61" s="143"/>
      <c r="J61" s="143"/>
      <c r="K61" s="143"/>
      <c r="L61" s="143"/>
      <c r="M61" s="193"/>
    </row>
    <row r="62" spans="1:13">
      <c r="A62" s="109">
        <v>10</v>
      </c>
      <c r="B62" s="189" t="s">
        <v>182</v>
      </c>
      <c r="C62" s="109" t="s">
        <v>85</v>
      </c>
      <c r="D62" s="130">
        <v>23</v>
      </c>
      <c r="E62" s="218">
        <v>700</v>
      </c>
      <c r="F62" s="190"/>
      <c r="G62" s="191">
        <f t="shared" ref="G62:G63" si="34">F62*D62</f>
        <v>0</v>
      </c>
      <c r="H62" s="223"/>
      <c r="I62" s="143"/>
      <c r="J62" s="143"/>
      <c r="K62" s="143"/>
      <c r="L62" s="143"/>
      <c r="M62" s="193"/>
    </row>
    <row r="63" spans="1:13" ht="15.75">
      <c r="A63" s="98">
        <v>11</v>
      </c>
      <c r="B63" s="104" t="s">
        <v>174</v>
      </c>
      <c r="C63" s="7" t="s">
        <v>185</v>
      </c>
      <c r="D63" s="17">
        <v>408</v>
      </c>
      <c r="E63" s="144">
        <v>50</v>
      </c>
      <c r="F63" s="147"/>
      <c r="G63" s="139">
        <f t="shared" si="34"/>
        <v>0</v>
      </c>
      <c r="H63" s="206"/>
      <c r="I63" s="143"/>
      <c r="J63" s="143"/>
      <c r="K63" s="143"/>
      <c r="L63" s="143"/>
      <c r="M63" s="193"/>
    </row>
    <row r="64" spans="1:13" ht="15.75">
      <c r="A64" s="98">
        <v>12</v>
      </c>
      <c r="B64" s="104" t="s">
        <v>152</v>
      </c>
      <c r="C64" s="7" t="s">
        <v>185</v>
      </c>
      <c r="D64" s="17">
        <v>408</v>
      </c>
      <c r="E64" s="144">
        <v>12</v>
      </c>
      <c r="F64" s="147"/>
      <c r="G64" s="139">
        <f t="shared" ref="G64" si="35">F64*D64</f>
        <v>0</v>
      </c>
      <c r="H64" s="206"/>
      <c r="I64" s="143"/>
      <c r="J64" s="143"/>
      <c r="K64" s="143"/>
      <c r="L64" s="143"/>
      <c r="M64" s="193"/>
    </row>
    <row r="65" spans="1:13" ht="27">
      <c r="A65" s="98">
        <v>13</v>
      </c>
      <c r="B65" s="104" t="s">
        <v>175</v>
      </c>
      <c r="C65" s="7" t="s">
        <v>185</v>
      </c>
      <c r="D65" s="17">
        <v>408</v>
      </c>
      <c r="E65" s="144">
        <v>25.2</v>
      </c>
      <c r="F65" s="147"/>
      <c r="G65" s="139">
        <f t="shared" ref="G65:G66" si="36">F65*D65</f>
        <v>0</v>
      </c>
      <c r="H65" s="206"/>
      <c r="I65" s="143"/>
      <c r="J65" s="143"/>
      <c r="K65" s="143"/>
      <c r="L65" s="143"/>
      <c r="M65" s="193"/>
    </row>
    <row r="66" spans="1:13" ht="27">
      <c r="A66" s="98">
        <v>14</v>
      </c>
      <c r="B66" s="105" t="s">
        <v>176</v>
      </c>
      <c r="C66" s="7" t="s">
        <v>185</v>
      </c>
      <c r="D66" s="17">
        <v>262.5</v>
      </c>
      <c r="E66" s="144">
        <v>6.5</v>
      </c>
      <c r="F66" s="147"/>
      <c r="G66" s="139">
        <f t="shared" si="36"/>
        <v>0</v>
      </c>
      <c r="H66" s="206"/>
      <c r="I66" s="143"/>
      <c r="J66" s="143"/>
      <c r="K66" s="143"/>
      <c r="L66" s="143"/>
      <c r="M66" s="193"/>
    </row>
    <row r="67" spans="1:13" ht="27">
      <c r="A67" s="98">
        <v>15</v>
      </c>
      <c r="B67" s="105" t="s">
        <v>177</v>
      </c>
      <c r="C67" s="7" t="s">
        <v>185</v>
      </c>
      <c r="D67" s="17">
        <v>684</v>
      </c>
      <c r="E67" s="144">
        <v>26.8</v>
      </c>
      <c r="F67" s="147"/>
      <c r="G67" s="139">
        <f t="shared" ref="G67" si="37">F67*D67</f>
        <v>0</v>
      </c>
      <c r="H67" s="206"/>
      <c r="I67" s="143"/>
      <c r="J67" s="143"/>
      <c r="K67" s="143"/>
      <c r="L67" s="143"/>
      <c r="M67" s="193"/>
    </row>
    <row r="68" spans="1:13" ht="15.75">
      <c r="A68" s="98">
        <v>16</v>
      </c>
      <c r="B68" s="105" t="s">
        <v>178</v>
      </c>
      <c r="C68" s="7" t="s">
        <v>185</v>
      </c>
      <c r="D68" s="17">
        <v>217</v>
      </c>
      <c r="E68" s="144">
        <v>35</v>
      </c>
      <c r="F68" s="147"/>
      <c r="G68" s="139">
        <f t="shared" ref="G68" si="38">F68*D68</f>
        <v>0</v>
      </c>
      <c r="H68" s="206"/>
      <c r="I68" s="143"/>
      <c r="J68" s="143"/>
      <c r="K68" s="143"/>
      <c r="L68" s="143"/>
      <c r="M68" s="193"/>
    </row>
    <row r="69" spans="1:13" ht="27">
      <c r="A69" s="98">
        <v>17</v>
      </c>
      <c r="B69" s="104" t="s">
        <v>148</v>
      </c>
      <c r="C69" s="7" t="s">
        <v>184</v>
      </c>
      <c r="D69" s="17">
        <v>585</v>
      </c>
      <c r="E69" s="144">
        <v>35.65</v>
      </c>
      <c r="F69" s="147"/>
      <c r="G69" s="139">
        <f t="shared" ref="G69" si="39">F69*D69</f>
        <v>0</v>
      </c>
      <c r="H69" s="206"/>
      <c r="I69" s="143"/>
      <c r="J69" s="143"/>
      <c r="K69" s="143"/>
      <c r="L69" s="143"/>
      <c r="M69" s="193"/>
    </row>
    <row r="70" spans="1:13" ht="15.75">
      <c r="A70" s="106">
        <v>18</v>
      </c>
      <c r="B70" s="104" t="s">
        <v>128</v>
      </c>
      <c r="C70" s="98" t="s">
        <v>184</v>
      </c>
      <c r="D70" s="17">
        <v>1940</v>
      </c>
      <c r="E70" s="144">
        <v>25.8</v>
      </c>
      <c r="F70" s="147"/>
      <c r="G70" s="139">
        <f t="shared" ref="G70" si="40">F70*D70</f>
        <v>0</v>
      </c>
      <c r="H70" s="206"/>
      <c r="I70" s="143"/>
      <c r="J70" s="143"/>
      <c r="K70" s="143"/>
      <c r="L70" s="143"/>
      <c r="M70" s="193"/>
    </row>
    <row r="71" spans="1:13">
      <c r="A71" s="107">
        <v>19</v>
      </c>
      <c r="B71" s="108" t="s">
        <v>180</v>
      </c>
      <c r="C71" s="109" t="s">
        <v>127</v>
      </c>
      <c r="D71" s="17">
        <v>344</v>
      </c>
      <c r="E71" s="144">
        <v>52.25</v>
      </c>
      <c r="F71" s="147"/>
      <c r="G71" s="139">
        <f t="shared" ref="G71" si="41">F71*D71</f>
        <v>0</v>
      </c>
      <c r="H71" s="206"/>
      <c r="I71" s="143"/>
      <c r="J71" s="143"/>
      <c r="K71" s="143"/>
      <c r="L71" s="143"/>
      <c r="M71" s="193"/>
    </row>
    <row r="72" spans="1:13" ht="15.75">
      <c r="A72" s="110">
        <v>20</v>
      </c>
      <c r="B72" s="111" t="s">
        <v>179</v>
      </c>
      <c r="C72" s="98" t="s">
        <v>184</v>
      </c>
      <c r="D72" s="17">
        <v>137.19999999999999</v>
      </c>
      <c r="E72" s="144">
        <v>15.55</v>
      </c>
      <c r="F72" s="147"/>
      <c r="G72" s="139">
        <f t="shared" ref="G72" si="42">F72*D72</f>
        <v>0</v>
      </c>
      <c r="H72" s="206"/>
      <c r="I72" s="143"/>
      <c r="J72" s="143"/>
      <c r="K72" s="143"/>
      <c r="L72" s="143"/>
      <c r="M72" s="193"/>
    </row>
    <row r="73" spans="1:13" ht="27">
      <c r="A73" s="7">
        <v>21</v>
      </c>
      <c r="B73" s="6" t="s">
        <v>157</v>
      </c>
      <c r="C73" s="7" t="s">
        <v>160</v>
      </c>
      <c r="D73" s="17">
        <v>8</v>
      </c>
      <c r="E73" s="144">
        <v>910</v>
      </c>
      <c r="F73" s="147"/>
      <c r="G73" s="139">
        <f t="shared" ref="G73:G74" si="43">F73*D73</f>
        <v>0</v>
      </c>
      <c r="H73" s="206"/>
      <c r="I73" s="143"/>
      <c r="J73" s="143"/>
      <c r="K73" s="143"/>
      <c r="L73" s="143"/>
      <c r="M73" s="193"/>
    </row>
    <row r="74" spans="1:13" ht="33" customHeight="1">
      <c r="A74" s="112">
        <v>22</v>
      </c>
      <c r="B74" s="113" t="s">
        <v>163</v>
      </c>
      <c r="C74" s="114" t="s">
        <v>184</v>
      </c>
      <c r="D74" s="17">
        <v>2140</v>
      </c>
      <c r="E74" s="144">
        <v>8</v>
      </c>
      <c r="F74" s="147"/>
      <c r="G74" s="139">
        <f t="shared" si="43"/>
        <v>0</v>
      </c>
      <c r="H74" s="206"/>
      <c r="I74" s="143"/>
      <c r="J74" s="143"/>
      <c r="K74" s="143"/>
      <c r="L74" s="143"/>
      <c r="M74" s="193"/>
    </row>
    <row r="75" spans="1:13">
      <c r="A75" s="21"/>
      <c r="B75" s="100" t="s">
        <v>153</v>
      </c>
      <c r="C75" s="21"/>
      <c r="D75" s="21"/>
      <c r="E75" s="144"/>
      <c r="F75" s="147"/>
      <c r="G75" s="140"/>
      <c r="H75" s="224"/>
      <c r="I75" s="143"/>
      <c r="J75" s="143"/>
      <c r="K75" s="143"/>
      <c r="L75" s="143"/>
      <c r="M75" s="193"/>
    </row>
    <row r="76" spans="1:13">
      <c r="A76" s="129">
        <v>1</v>
      </c>
      <c r="B76" s="104" t="s">
        <v>65</v>
      </c>
      <c r="C76" s="7" t="s">
        <v>4</v>
      </c>
      <c r="D76" s="130">
        <v>10</v>
      </c>
      <c r="E76" s="144">
        <v>1000</v>
      </c>
      <c r="F76" s="147"/>
      <c r="G76" s="139">
        <f t="shared" ref="G76" si="44">F76*D76</f>
        <v>0</v>
      </c>
      <c r="H76" s="206"/>
      <c r="I76" s="143"/>
      <c r="J76" s="143"/>
      <c r="K76" s="143"/>
      <c r="L76" s="143"/>
      <c r="M76" s="193"/>
    </row>
    <row r="77" spans="1:13">
      <c r="A77" s="96"/>
      <c r="B77" s="101" t="s">
        <v>66</v>
      </c>
      <c r="C77" s="131"/>
      <c r="D77" s="132"/>
      <c r="E77" s="144">
        <v>0</v>
      </c>
      <c r="F77" s="147"/>
      <c r="G77" s="139"/>
      <c r="H77" s="206"/>
      <c r="I77" s="143"/>
      <c r="J77" s="143"/>
      <c r="K77" s="143"/>
      <c r="L77" s="143"/>
      <c r="M77" s="193"/>
    </row>
    <row r="78" spans="1:13" ht="30" customHeight="1">
      <c r="A78" s="81">
        <v>1</v>
      </c>
      <c r="B78" s="104" t="s">
        <v>149</v>
      </c>
      <c r="C78" s="98" t="s">
        <v>2</v>
      </c>
      <c r="D78" s="17">
        <v>1290</v>
      </c>
      <c r="E78" s="144">
        <v>16</v>
      </c>
      <c r="F78" s="147"/>
      <c r="G78" s="139">
        <f t="shared" ref="G78" si="45">F78*D78</f>
        <v>0</v>
      </c>
      <c r="H78" s="206"/>
      <c r="I78" s="143"/>
      <c r="J78" s="143"/>
      <c r="K78" s="143"/>
      <c r="L78" s="143"/>
      <c r="M78" s="193"/>
    </row>
    <row r="79" spans="1:13" ht="54">
      <c r="A79" s="81">
        <v>2</v>
      </c>
      <c r="B79" s="104" t="s">
        <v>191</v>
      </c>
      <c r="C79" s="98" t="s">
        <v>85</v>
      </c>
      <c r="D79" s="17">
        <v>150</v>
      </c>
      <c r="E79" s="144">
        <v>125</v>
      </c>
      <c r="F79" s="139"/>
      <c r="G79" s="139">
        <f t="shared" ref="G79" si="46">F79*D79</f>
        <v>0</v>
      </c>
      <c r="H79" s="206"/>
      <c r="I79" s="143"/>
      <c r="J79" s="143"/>
      <c r="K79" s="143"/>
      <c r="L79" s="143"/>
      <c r="M79" s="193"/>
    </row>
    <row r="80" spans="1:13" ht="40.5">
      <c r="A80" s="81">
        <v>3</v>
      </c>
      <c r="B80" s="104" t="s">
        <v>154</v>
      </c>
      <c r="C80" s="98" t="s">
        <v>2</v>
      </c>
      <c r="D80" s="17">
        <v>2460</v>
      </c>
      <c r="E80" s="144">
        <v>23</v>
      </c>
      <c r="F80" s="147"/>
      <c r="G80" s="139">
        <f t="shared" ref="G80" si="47">F80*D80</f>
        <v>0</v>
      </c>
      <c r="H80" s="206"/>
      <c r="I80" s="143"/>
      <c r="J80" s="143"/>
      <c r="K80" s="143"/>
      <c r="L80" s="143"/>
      <c r="M80" s="193"/>
    </row>
    <row r="81" spans="1:14" ht="40.5">
      <c r="A81" s="133">
        <v>4</v>
      </c>
      <c r="B81" s="104" t="s">
        <v>150</v>
      </c>
      <c r="C81" s="98" t="s">
        <v>127</v>
      </c>
      <c r="D81" s="17">
        <v>115</v>
      </c>
      <c r="E81" s="144">
        <v>20</v>
      </c>
      <c r="F81" s="147"/>
      <c r="G81" s="139">
        <f t="shared" ref="G81" si="48">F81*D81</f>
        <v>0</v>
      </c>
      <c r="H81" s="206"/>
      <c r="I81" s="143"/>
      <c r="J81" s="143"/>
      <c r="K81" s="143"/>
      <c r="L81" s="143"/>
      <c r="M81" s="193"/>
    </row>
    <row r="82" spans="1:14" ht="54">
      <c r="A82" s="81">
        <v>5</v>
      </c>
      <c r="B82" s="104" t="s">
        <v>192</v>
      </c>
      <c r="C82" s="98" t="s">
        <v>85</v>
      </c>
      <c r="D82" s="17">
        <v>48</v>
      </c>
      <c r="E82" s="144">
        <v>286</v>
      </c>
      <c r="F82" s="147"/>
      <c r="G82" s="139">
        <f t="shared" ref="G82" si="49">F82*D82</f>
        <v>0</v>
      </c>
      <c r="H82" s="206"/>
      <c r="I82" s="143"/>
      <c r="J82" s="143"/>
      <c r="K82" s="143"/>
      <c r="L82" s="143"/>
      <c r="M82" s="193"/>
    </row>
    <row r="83" spans="1:14">
      <c r="A83" s="98"/>
      <c r="B83" s="109" t="s">
        <v>67</v>
      </c>
      <c r="C83" s="98"/>
      <c r="D83" s="17"/>
      <c r="E83" s="17"/>
      <c r="F83" s="139"/>
      <c r="G83" s="141">
        <f>SUM(G10:G82)</f>
        <v>0</v>
      </c>
      <c r="H83" s="204"/>
      <c r="I83" s="203"/>
      <c r="J83" s="204"/>
      <c r="K83" s="204"/>
      <c r="L83" s="205"/>
      <c r="M83" s="203"/>
      <c r="N83" s="203"/>
    </row>
    <row r="84" spans="1:14" ht="16.5">
      <c r="A84" s="26"/>
      <c r="B84" s="109" t="s">
        <v>230</v>
      </c>
      <c r="C84" s="115"/>
      <c r="D84" s="37"/>
      <c r="E84" s="37"/>
      <c r="F84" s="139"/>
      <c r="G84" s="139">
        <f>G83*C84</f>
        <v>0</v>
      </c>
      <c r="H84" s="206"/>
      <c r="I84" s="203"/>
      <c r="J84" s="206"/>
      <c r="K84" s="206"/>
      <c r="L84" s="205"/>
      <c r="M84" s="203"/>
      <c r="N84" s="203"/>
    </row>
    <row r="85" spans="1:14" ht="16.5">
      <c r="A85" s="26"/>
      <c r="B85" s="109" t="s">
        <v>10</v>
      </c>
      <c r="C85" s="98"/>
      <c r="D85" s="37"/>
      <c r="E85" s="37"/>
      <c r="F85" s="139"/>
      <c r="G85" s="139">
        <f>G83+G84</f>
        <v>0</v>
      </c>
      <c r="H85" s="206"/>
      <c r="I85" s="203"/>
      <c r="J85" s="206"/>
      <c r="K85" s="206"/>
      <c r="L85" s="205"/>
      <c r="M85" s="203"/>
      <c r="N85" s="203"/>
    </row>
    <row r="86" spans="1:14" ht="16.5">
      <c r="A86" s="26"/>
      <c r="B86" s="116" t="s">
        <v>231</v>
      </c>
      <c r="C86" s="115"/>
      <c r="D86" s="37"/>
      <c r="E86" s="37"/>
      <c r="F86" s="139"/>
      <c r="G86" s="139">
        <f>G85*C86</f>
        <v>0</v>
      </c>
      <c r="H86" s="206"/>
      <c r="I86" s="203"/>
      <c r="J86" s="206"/>
      <c r="K86" s="206"/>
      <c r="L86" s="205"/>
      <c r="M86" s="203"/>
      <c r="N86" s="203"/>
    </row>
    <row r="87" spans="1:14" ht="16.5">
      <c r="A87" s="26"/>
      <c r="B87" s="98" t="s">
        <v>161</v>
      </c>
      <c r="C87" s="98"/>
      <c r="D87" s="37"/>
      <c r="E87" s="37"/>
      <c r="F87" s="139"/>
      <c r="G87" s="139">
        <f>G85+G86</f>
        <v>0</v>
      </c>
      <c r="H87" s="206"/>
      <c r="I87" s="203"/>
      <c r="J87" s="206"/>
      <c r="K87" s="206"/>
      <c r="L87" s="205"/>
      <c r="M87" s="203"/>
      <c r="N87" s="203"/>
    </row>
    <row r="88" spans="1:14">
      <c r="A88" s="98"/>
      <c r="B88" s="98" t="s">
        <v>62</v>
      </c>
      <c r="C88" s="115">
        <v>0.04</v>
      </c>
      <c r="D88" s="98"/>
      <c r="E88" s="98"/>
      <c r="F88" s="139"/>
      <c r="G88" s="139">
        <f>G87*C88</f>
        <v>0</v>
      </c>
      <c r="H88" s="206"/>
      <c r="I88" s="203"/>
      <c r="J88" s="206"/>
      <c r="K88" s="206"/>
      <c r="L88" s="205"/>
      <c r="M88" s="203"/>
      <c r="N88" s="203"/>
    </row>
    <row r="89" spans="1:14">
      <c r="A89" s="98"/>
      <c r="B89" s="98" t="s">
        <v>10</v>
      </c>
      <c r="C89" s="98"/>
      <c r="D89" s="98"/>
      <c r="E89" s="98"/>
      <c r="F89" s="139"/>
      <c r="G89" s="139">
        <f>G87+G88</f>
        <v>0</v>
      </c>
      <c r="H89" s="206"/>
      <c r="I89" s="203"/>
      <c r="J89" s="206"/>
      <c r="K89" s="206"/>
      <c r="L89" s="205"/>
      <c r="M89" s="203"/>
      <c r="N89" s="203"/>
    </row>
    <row r="90" spans="1:14">
      <c r="A90" s="98"/>
      <c r="B90" s="98" t="s">
        <v>63</v>
      </c>
      <c r="C90" s="115">
        <v>0.18</v>
      </c>
      <c r="D90" s="98"/>
      <c r="E90" s="98"/>
      <c r="F90" s="139"/>
      <c r="G90" s="139">
        <f>G89*C90</f>
        <v>0</v>
      </c>
      <c r="H90" s="206"/>
      <c r="I90" s="203"/>
      <c r="J90" s="206"/>
      <c r="K90" s="206"/>
      <c r="L90" s="205"/>
      <c r="M90" s="203"/>
      <c r="N90" s="203"/>
    </row>
    <row r="91" spans="1:14">
      <c r="A91" s="118"/>
      <c r="B91" s="118" t="s">
        <v>10</v>
      </c>
      <c r="C91" s="118"/>
      <c r="D91" s="118"/>
      <c r="E91" s="118"/>
      <c r="F91" s="142"/>
      <c r="G91" s="139">
        <f>G90+G89</f>
        <v>0</v>
      </c>
      <c r="H91" s="206"/>
      <c r="I91" s="207"/>
      <c r="J91" s="206"/>
      <c r="K91" s="206"/>
      <c r="L91" s="208"/>
      <c r="M91" s="203"/>
      <c r="N91" s="203"/>
    </row>
    <row r="92" spans="1:14" ht="18">
      <c r="A92" s="150"/>
      <c r="B92" s="151" t="s">
        <v>224</v>
      </c>
      <c r="C92" s="150"/>
      <c r="D92" s="152"/>
      <c r="E92" s="152"/>
      <c r="F92" s="153"/>
      <c r="G92" s="152"/>
      <c r="H92" s="209"/>
      <c r="I92" s="209"/>
      <c r="J92" s="152"/>
      <c r="K92" s="152"/>
      <c r="L92" s="152"/>
      <c r="M92" s="152"/>
      <c r="N92" s="154"/>
    </row>
    <row r="93" spans="1:14" ht="32.25" customHeight="1">
      <c r="A93" s="237" t="s">
        <v>0</v>
      </c>
      <c r="B93" s="237" t="s">
        <v>6</v>
      </c>
      <c r="C93" s="237" t="s">
        <v>7</v>
      </c>
      <c r="D93" s="237" t="s">
        <v>8</v>
      </c>
      <c r="E93" s="227" t="s">
        <v>193</v>
      </c>
      <c r="F93" s="228"/>
      <c r="G93" s="229"/>
      <c r="H93" s="230" t="s">
        <v>194</v>
      </c>
      <c r="I93" s="231"/>
      <c r="J93" s="232"/>
      <c r="K93" s="230" t="s">
        <v>195</v>
      </c>
      <c r="L93" s="231"/>
      <c r="M93" s="232"/>
      <c r="N93" s="236" t="s">
        <v>10</v>
      </c>
    </row>
    <row r="94" spans="1:14" ht="40.5">
      <c r="A94" s="237"/>
      <c r="B94" s="237"/>
      <c r="C94" s="237"/>
      <c r="D94" s="237"/>
      <c r="E94" s="135" t="s">
        <v>229</v>
      </c>
      <c r="F94" s="155" t="s">
        <v>9</v>
      </c>
      <c r="G94" s="156" t="s">
        <v>10</v>
      </c>
      <c r="H94" s="135" t="s">
        <v>229</v>
      </c>
      <c r="I94" s="155" t="s">
        <v>9</v>
      </c>
      <c r="J94" s="192" t="s">
        <v>10</v>
      </c>
      <c r="K94" s="135" t="s">
        <v>229</v>
      </c>
      <c r="L94" s="155" t="s">
        <v>9</v>
      </c>
      <c r="M94" s="192" t="s">
        <v>10</v>
      </c>
      <c r="N94" s="236"/>
    </row>
    <row r="95" spans="1:14">
      <c r="A95" s="216">
        <v>1</v>
      </c>
      <c r="B95" s="216">
        <v>2</v>
      </c>
      <c r="C95" s="216">
        <v>3</v>
      </c>
      <c r="D95" s="216">
        <v>4</v>
      </c>
      <c r="E95" s="216">
        <v>5</v>
      </c>
      <c r="F95" s="216">
        <v>6</v>
      </c>
      <c r="G95" s="216">
        <v>7</v>
      </c>
      <c r="H95" s="216">
        <v>8</v>
      </c>
      <c r="I95" s="216">
        <v>9</v>
      </c>
      <c r="J95" s="216">
        <v>10</v>
      </c>
      <c r="K95" s="216">
        <v>11</v>
      </c>
      <c r="L95" s="216">
        <v>12</v>
      </c>
      <c r="M95" s="216">
        <v>13</v>
      </c>
      <c r="N95" s="217">
        <v>14</v>
      </c>
    </row>
    <row r="96" spans="1:14">
      <c r="A96" s="159"/>
      <c r="B96" s="160" t="s">
        <v>196</v>
      </c>
      <c r="C96" s="159"/>
      <c r="D96" s="161"/>
      <c r="E96" s="225"/>
      <c r="F96" s="161"/>
      <c r="G96" s="161"/>
      <c r="H96" s="225"/>
      <c r="I96" s="161"/>
      <c r="J96" s="161"/>
      <c r="K96" s="225"/>
      <c r="L96" s="161"/>
      <c r="M96" s="161"/>
      <c r="N96" s="162"/>
    </row>
    <row r="97" spans="1:18">
      <c r="A97" s="163">
        <v>1</v>
      </c>
      <c r="B97" s="164" t="s">
        <v>197</v>
      </c>
      <c r="C97" s="163" t="s">
        <v>15</v>
      </c>
      <c r="D97" s="165">
        <v>7.96</v>
      </c>
      <c r="E97" s="226">
        <v>4500</v>
      </c>
      <c r="F97" s="165"/>
      <c r="G97" s="165">
        <f t="shared" ref="G97:G107" si="50">D97*F97</f>
        <v>0</v>
      </c>
      <c r="H97" s="226">
        <v>800</v>
      </c>
      <c r="I97" s="165"/>
      <c r="J97" s="165">
        <f>D97*I97</f>
        <v>0</v>
      </c>
      <c r="K97" s="226">
        <v>50</v>
      </c>
      <c r="L97" s="165"/>
      <c r="M97" s="165">
        <f>D97*L97</f>
        <v>0</v>
      </c>
      <c r="N97" s="165">
        <f t="shared" ref="N97:N107" si="51">G97+J97+M97</f>
        <v>0</v>
      </c>
    </row>
    <row r="98" spans="1:18">
      <c r="A98" s="163">
        <v>2</v>
      </c>
      <c r="B98" s="164" t="s">
        <v>198</v>
      </c>
      <c r="C98" s="163" t="s">
        <v>199</v>
      </c>
      <c r="D98" s="165">
        <v>16</v>
      </c>
      <c r="E98" s="226">
        <v>500</v>
      </c>
      <c r="F98" s="165"/>
      <c r="G98" s="165">
        <f t="shared" si="50"/>
        <v>0</v>
      </c>
      <c r="H98" s="226">
        <v>100</v>
      </c>
      <c r="I98" s="165"/>
      <c r="J98" s="165">
        <f>D98*I98</f>
        <v>0</v>
      </c>
      <c r="K98" s="226">
        <v>50</v>
      </c>
      <c r="L98" s="165"/>
      <c r="M98" s="165">
        <f t="shared" ref="M98:M107" si="52">D98*L98</f>
        <v>0</v>
      </c>
      <c r="N98" s="165">
        <f t="shared" si="51"/>
        <v>0</v>
      </c>
    </row>
    <row r="99" spans="1:18">
      <c r="A99" s="163">
        <v>3</v>
      </c>
      <c r="B99" s="164" t="s">
        <v>200</v>
      </c>
      <c r="C99" s="163" t="s">
        <v>199</v>
      </c>
      <c r="D99" s="165">
        <v>16</v>
      </c>
      <c r="E99" s="226">
        <v>1500</v>
      </c>
      <c r="F99" s="165"/>
      <c r="G99" s="165">
        <f t="shared" si="50"/>
        <v>0</v>
      </c>
      <c r="H99" s="226">
        <v>200</v>
      </c>
      <c r="I99" s="165"/>
      <c r="J99" s="165">
        <f>D99*I99</f>
        <v>0</v>
      </c>
      <c r="K99" s="226">
        <v>50</v>
      </c>
      <c r="L99" s="165"/>
      <c r="M99" s="165">
        <f t="shared" si="52"/>
        <v>0</v>
      </c>
      <c r="N99" s="165">
        <f>G99+J99+M99</f>
        <v>0</v>
      </c>
    </row>
    <row r="100" spans="1:18">
      <c r="A100" s="163">
        <v>4</v>
      </c>
      <c r="B100" s="164" t="s">
        <v>201</v>
      </c>
      <c r="C100" s="166" t="s">
        <v>15</v>
      </c>
      <c r="D100" s="165">
        <v>7.96</v>
      </c>
      <c r="E100" s="226">
        <v>300</v>
      </c>
      <c r="F100" s="165"/>
      <c r="G100" s="165">
        <f t="shared" si="50"/>
        <v>0</v>
      </c>
      <c r="H100" s="226">
        <v>80</v>
      </c>
      <c r="I100" s="165"/>
      <c r="J100" s="165">
        <f t="shared" ref="J100:J107" si="53">D100*I100</f>
        <v>0</v>
      </c>
      <c r="K100" s="226">
        <v>2</v>
      </c>
      <c r="L100" s="165"/>
      <c r="M100" s="165">
        <f>D100*L100</f>
        <v>0</v>
      </c>
      <c r="N100" s="165">
        <f t="shared" si="51"/>
        <v>0</v>
      </c>
    </row>
    <row r="101" spans="1:18" ht="30">
      <c r="A101" s="163">
        <v>5</v>
      </c>
      <c r="B101" s="164" t="s">
        <v>202</v>
      </c>
      <c r="C101" s="163" t="s">
        <v>203</v>
      </c>
      <c r="D101" s="167">
        <v>0.8</v>
      </c>
      <c r="E101" s="144">
        <v>6500</v>
      </c>
      <c r="F101" s="167"/>
      <c r="G101" s="167">
        <f t="shared" si="50"/>
        <v>0</v>
      </c>
      <c r="H101" s="144">
        <v>100</v>
      </c>
      <c r="I101" s="167"/>
      <c r="J101" s="167">
        <f t="shared" si="53"/>
        <v>0</v>
      </c>
      <c r="K101" s="144">
        <v>5</v>
      </c>
      <c r="L101" s="167"/>
      <c r="M101" s="167">
        <f t="shared" si="52"/>
        <v>0</v>
      </c>
      <c r="N101" s="167">
        <f t="shared" si="51"/>
        <v>0</v>
      </c>
    </row>
    <row r="102" spans="1:18" ht="30">
      <c r="A102" s="163">
        <v>6</v>
      </c>
      <c r="B102" s="168" t="s">
        <v>204</v>
      </c>
      <c r="C102" s="169" t="s">
        <v>205</v>
      </c>
      <c r="D102" s="167">
        <v>7</v>
      </c>
      <c r="E102" s="144">
        <v>100</v>
      </c>
      <c r="F102" s="167"/>
      <c r="G102" s="167">
        <f t="shared" si="50"/>
        <v>0</v>
      </c>
      <c r="H102" s="144">
        <v>50</v>
      </c>
      <c r="I102" s="167"/>
      <c r="J102" s="167">
        <f>D102*I102</f>
        <v>0</v>
      </c>
      <c r="K102" s="144">
        <v>0.1</v>
      </c>
      <c r="L102" s="167"/>
      <c r="M102" s="167">
        <f>D102*L102</f>
        <v>0</v>
      </c>
      <c r="N102" s="167">
        <f t="shared" si="51"/>
        <v>0</v>
      </c>
    </row>
    <row r="103" spans="1:18" ht="30">
      <c r="A103" s="169">
        <v>7</v>
      </c>
      <c r="B103" s="168" t="s">
        <v>206</v>
      </c>
      <c r="C103" s="169" t="s">
        <v>127</v>
      </c>
      <c r="D103" s="167">
        <v>60</v>
      </c>
      <c r="E103" s="144">
        <v>20</v>
      </c>
      <c r="F103" s="167"/>
      <c r="G103" s="167">
        <f t="shared" si="50"/>
        <v>0</v>
      </c>
      <c r="H103" s="144">
        <v>1</v>
      </c>
      <c r="I103" s="167"/>
      <c r="J103" s="167">
        <f t="shared" si="53"/>
        <v>0</v>
      </c>
      <c r="K103" s="144">
        <v>0.5</v>
      </c>
      <c r="L103" s="167"/>
      <c r="M103" s="167">
        <f t="shared" si="52"/>
        <v>0</v>
      </c>
      <c r="N103" s="167">
        <f>G103+J103+M103</f>
        <v>0</v>
      </c>
    </row>
    <row r="104" spans="1:18" ht="30">
      <c r="A104" s="169">
        <v>8</v>
      </c>
      <c r="B104" s="168" t="s">
        <v>207</v>
      </c>
      <c r="C104" s="169" t="s">
        <v>127</v>
      </c>
      <c r="D104" s="167">
        <v>336</v>
      </c>
      <c r="E104" s="144">
        <v>20</v>
      </c>
      <c r="F104" s="167"/>
      <c r="G104" s="167">
        <f t="shared" si="50"/>
        <v>0</v>
      </c>
      <c r="H104" s="144">
        <v>1</v>
      </c>
      <c r="I104" s="167"/>
      <c r="J104" s="167">
        <f t="shared" si="53"/>
        <v>0</v>
      </c>
      <c r="K104" s="144">
        <v>0.5</v>
      </c>
      <c r="L104" s="167"/>
      <c r="M104" s="167">
        <f t="shared" si="52"/>
        <v>0</v>
      </c>
      <c r="N104" s="167">
        <f t="shared" si="51"/>
        <v>0</v>
      </c>
    </row>
    <row r="105" spans="1:18" ht="30">
      <c r="A105" s="163">
        <v>9</v>
      </c>
      <c r="B105" s="170" t="s">
        <v>208</v>
      </c>
      <c r="C105" s="169" t="s">
        <v>205</v>
      </c>
      <c r="D105" s="167">
        <v>2.8</v>
      </c>
      <c r="E105" s="144">
        <v>65</v>
      </c>
      <c r="F105" s="167"/>
      <c r="G105" s="167">
        <f t="shared" si="50"/>
        <v>0</v>
      </c>
      <c r="H105" s="144">
        <v>22</v>
      </c>
      <c r="I105" s="167"/>
      <c r="J105" s="167">
        <f t="shared" si="53"/>
        <v>0</v>
      </c>
      <c r="K105" s="144">
        <v>18</v>
      </c>
      <c r="L105" s="167"/>
      <c r="M105" s="167">
        <f t="shared" si="52"/>
        <v>0</v>
      </c>
      <c r="N105" s="167">
        <f t="shared" si="51"/>
        <v>0</v>
      </c>
    </row>
    <row r="106" spans="1:18" ht="15.75">
      <c r="A106" s="163">
        <v>10</v>
      </c>
      <c r="B106" s="170" t="s">
        <v>209</v>
      </c>
      <c r="C106" s="169" t="s">
        <v>205</v>
      </c>
      <c r="D106" s="167">
        <v>1</v>
      </c>
      <c r="E106" s="144">
        <v>65</v>
      </c>
      <c r="F106" s="167"/>
      <c r="G106" s="167">
        <f t="shared" si="50"/>
        <v>0</v>
      </c>
      <c r="H106" s="144">
        <v>22</v>
      </c>
      <c r="I106" s="167"/>
      <c r="J106" s="167">
        <f t="shared" si="53"/>
        <v>0</v>
      </c>
      <c r="K106" s="144">
        <v>18</v>
      </c>
      <c r="L106" s="167"/>
      <c r="M106" s="167">
        <f t="shared" si="52"/>
        <v>0</v>
      </c>
      <c r="N106" s="167">
        <f t="shared" si="51"/>
        <v>0</v>
      </c>
    </row>
    <row r="107" spans="1:18">
      <c r="A107" s="158">
        <v>11</v>
      </c>
      <c r="B107" s="148" t="s">
        <v>210</v>
      </c>
      <c r="C107" s="158" t="s">
        <v>85</v>
      </c>
      <c r="D107" s="167">
        <v>16</v>
      </c>
      <c r="E107" s="144">
        <v>40</v>
      </c>
      <c r="F107" s="167"/>
      <c r="G107" s="167">
        <f t="shared" si="50"/>
        <v>0</v>
      </c>
      <c r="H107" s="144">
        <v>5</v>
      </c>
      <c r="I107" s="167"/>
      <c r="J107" s="167">
        <f t="shared" si="53"/>
        <v>0</v>
      </c>
      <c r="K107" s="144">
        <v>0.5</v>
      </c>
      <c r="L107" s="167"/>
      <c r="M107" s="167">
        <f t="shared" si="52"/>
        <v>0</v>
      </c>
      <c r="N107" s="167">
        <f t="shared" si="51"/>
        <v>0</v>
      </c>
    </row>
    <row r="108" spans="1:18">
      <c r="A108" s="171">
        <v>12</v>
      </c>
      <c r="B108" s="149" t="s">
        <v>211</v>
      </c>
      <c r="C108" s="171" t="s">
        <v>85</v>
      </c>
      <c r="D108" s="167">
        <v>16</v>
      </c>
      <c r="E108" s="144">
        <v>1000</v>
      </c>
      <c r="F108" s="167"/>
      <c r="G108" s="167">
        <f>F108*D108</f>
        <v>0</v>
      </c>
      <c r="H108" s="144">
        <v>70</v>
      </c>
      <c r="I108" s="167"/>
      <c r="J108" s="167">
        <f t="shared" ref="J108" si="54">I108*D108</f>
        <v>0</v>
      </c>
      <c r="K108" s="144">
        <v>5</v>
      </c>
      <c r="L108" s="167"/>
      <c r="M108" s="167">
        <f t="shared" ref="M108" si="55">L108*D108</f>
        <v>0</v>
      </c>
      <c r="N108" s="167">
        <f t="shared" ref="N108" si="56">M108+J108+G108</f>
        <v>0</v>
      </c>
      <c r="O108" s="211"/>
      <c r="P108" s="203"/>
      <c r="Q108" s="203"/>
      <c r="R108" s="203"/>
    </row>
    <row r="109" spans="1:18">
      <c r="A109" s="169"/>
      <c r="B109" s="163" t="s">
        <v>212</v>
      </c>
      <c r="C109" s="172"/>
      <c r="D109" s="165"/>
      <c r="E109" s="165"/>
      <c r="F109" s="165"/>
      <c r="G109" s="165">
        <f>SUM(G97:G108)</f>
        <v>0</v>
      </c>
      <c r="H109" s="165"/>
      <c r="I109" s="165"/>
      <c r="J109" s="165">
        <f>SUM(J97:J108)</f>
        <v>0</v>
      </c>
      <c r="K109" s="165"/>
      <c r="L109" s="165"/>
      <c r="M109" s="165">
        <f>SUM(M97:M108)</f>
        <v>0</v>
      </c>
      <c r="N109" s="165">
        <f>SUM(N97:N108)</f>
        <v>0</v>
      </c>
      <c r="O109" s="211"/>
      <c r="P109" s="210"/>
      <c r="Q109" s="210"/>
      <c r="R109" s="210"/>
    </row>
    <row r="110" spans="1:18">
      <c r="A110" s="163"/>
      <c r="B110" s="163" t="s">
        <v>230</v>
      </c>
      <c r="C110" s="173"/>
      <c r="D110" s="167"/>
      <c r="E110" s="167"/>
      <c r="F110" s="167"/>
      <c r="G110" s="167"/>
      <c r="H110" s="167"/>
      <c r="I110" s="167"/>
      <c r="J110" s="167"/>
      <c r="K110" s="167"/>
      <c r="L110" s="167"/>
      <c r="M110" s="167"/>
      <c r="N110" s="165">
        <f>N109*C110</f>
        <v>0</v>
      </c>
    </row>
    <row r="111" spans="1:18">
      <c r="A111" s="163"/>
      <c r="B111" s="163" t="s">
        <v>10</v>
      </c>
      <c r="C111" s="173"/>
      <c r="D111" s="167"/>
      <c r="E111" s="167"/>
      <c r="F111" s="167"/>
      <c r="G111" s="167"/>
      <c r="H111" s="167"/>
      <c r="I111" s="167"/>
      <c r="J111" s="167"/>
      <c r="K111" s="167"/>
      <c r="L111" s="167"/>
      <c r="M111" s="167"/>
      <c r="N111" s="165">
        <f>N109+N110</f>
        <v>0</v>
      </c>
    </row>
    <row r="112" spans="1:18">
      <c r="A112" s="163"/>
      <c r="B112" s="163" t="s">
        <v>231</v>
      </c>
      <c r="C112" s="173"/>
      <c r="D112" s="167"/>
      <c r="E112" s="167"/>
      <c r="F112" s="167"/>
      <c r="G112" s="167"/>
      <c r="H112" s="167"/>
      <c r="I112" s="167"/>
      <c r="J112" s="167"/>
      <c r="K112" s="167"/>
      <c r="L112" s="167"/>
      <c r="M112" s="167"/>
      <c r="N112" s="165">
        <f>N111*C112</f>
        <v>0</v>
      </c>
    </row>
    <row r="113" spans="1:15">
      <c r="A113" s="163"/>
      <c r="B113" s="163" t="s">
        <v>213</v>
      </c>
      <c r="C113" s="173"/>
      <c r="D113" s="167"/>
      <c r="E113" s="167"/>
      <c r="F113" s="167"/>
      <c r="G113" s="167"/>
      <c r="H113" s="167"/>
      <c r="I113" s="167"/>
      <c r="J113" s="167"/>
      <c r="K113" s="167"/>
      <c r="L113" s="167"/>
      <c r="M113" s="167"/>
      <c r="N113" s="165">
        <f>N111+N112</f>
        <v>0</v>
      </c>
      <c r="O113" s="184"/>
    </row>
    <row r="114" spans="1:15">
      <c r="A114" s="160"/>
      <c r="B114" s="160" t="s">
        <v>214</v>
      </c>
      <c r="C114" s="174"/>
      <c r="D114" s="175"/>
      <c r="E114" s="175"/>
      <c r="F114" s="175"/>
      <c r="G114" s="175"/>
      <c r="H114" s="175"/>
      <c r="I114" s="175"/>
      <c r="J114" s="175"/>
      <c r="K114" s="175"/>
      <c r="L114" s="175"/>
      <c r="M114" s="175"/>
      <c r="N114" s="167"/>
    </row>
    <row r="115" spans="1:15" ht="15.75">
      <c r="A115" s="176">
        <v>1</v>
      </c>
      <c r="B115" s="177" t="s">
        <v>221</v>
      </c>
      <c r="C115" s="176" t="s">
        <v>215</v>
      </c>
      <c r="D115" s="165">
        <v>860</v>
      </c>
      <c r="E115" s="144">
        <v>35</v>
      </c>
      <c r="F115" s="147"/>
      <c r="G115" s="165">
        <f>D115*F115</f>
        <v>0</v>
      </c>
      <c r="H115" s="144">
        <v>10</v>
      </c>
      <c r="I115" s="147"/>
      <c r="J115" s="165">
        <f>D115*I115</f>
        <v>0</v>
      </c>
      <c r="K115" s="144">
        <v>2.1</v>
      </c>
      <c r="L115" s="147"/>
      <c r="M115" s="165">
        <f>D115*L115</f>
        <v>0</v>
      </c>
      <c r="N115" s="165">
        <f>G115+J115+M115</f>
        <v>0</v>
      </c>
    </row>
    <row r="116" spans="1:15" ht="15.75">
      <c r="A116" s="176">
        <v>3</v>
      </c>
      <c r="B116" s="177" t="s">
        <v>222</v>
      </c>
      <c r="C116" s="176" t="s">
        <v>215</v>
      </c>
      <c r="D116" s="165">
        <v>1056</v>
      </c>
      <c r="E116" s="144">
        <v>6</v>
      </c>
      <c r="F116" s="147"/>
      <c r="G116" s="165">
        <f>D116*F116</f>
        <v>0</v>
      </c>
      <c r="H116" s="144">
        <v>10</v>
      </c>
      <c r="I116" s="147"/>
      <c r="J116" s="165">
        <f>D116*I116</f>
        <v>0</v>
      </c>
      <c r="K116" s="144">
        <v>2.1</v>
      </c>
      <c r="L116" s="147"/>
      <c r="M116" s="165">
        <f>D116*L116</f>
        <v>0</v>
      </c>
      <c r="N116" s="165">
        <f>G116+J116+M116</f>
        <v>0</v>
      </c>
    </row>
    <row r="117" spans="1:15">
      <c r="A117" s="176">
        <v>4</v>
      </c>
      <c r="B117" s="177" t="s">
        <v>216</v>
      </c>
      <c r="C117" s="176" t="s">
        <v>199</v>
      </c>
      <c r="D117" s="165">
        <v>16</v>
      </c>
      <c r="E117" s="144">
        <v>800</v>
      </c>
      <c r="F117" s="147"/>
      <c r="G117" s="165">
        <f>D117*F117</f>
        <v>0</v>
      </c>
      <c r="H117" s="144">
        <v>10</v>
      </c>
      <c r="I117" s="147"/>
      <c r="J117" s="165">
        <f>D117*I117</f>
        <v>0</v>
      </c>
      <c r="K117" s="144">
        <v>4</v>
      </c>
      <c r="L117" s="147"/>
      <c r="M117" s="165">
        <f>D117*L117</f>
        <v>0</v>
      </c>
      <c r="N117" s="165">
        <f>G117+J117+M117</f>
        <v>0</v>
      </c>
    </row>
    <row r="118" spans="1:15">
      <c r="A118" s="176">
        <v>5</v>
      </c>
      <c r="B118" s="177" t="s">
        <v>217</v>
      </c>
      <c r="C118" s="176" t="s">
        <v>199</v>
      </c>
      <c r="D118" s="165">
        <v>16</v>
      </c>
      <c r="E118" s="144">
        <v>800</v>
      </c>
      <c r="F118" s="147"/>
      <c r="G118" s="165">
        <f>D118*F118</f>
        <v>0</v>
      </c>
      <c r="H118" s="144">
        <v>10</v>
      </c>
      <c r="I118" s="147"/>
      <c r="J118" s="165">
        <f>D118*I118</f>
        <v>0</v>
      </c>
      <c r="K118" s="144">
        <v>4</v>
      </c>
      <c r="L118" s="147"/>
      <c r="M118" s="165">
        <f>D118*L118</f>
        <v>0</v>
      </c>
      <c r="N118" s="165">
        <f>G118+J118+M118</f>
        <v>0</v>
      </c>
    </row>
    <row r="119" spans="1:15" ht="30">
      <c r="A119" s="212">
        <v>6</v>
      </c>
      <c r="B119" s="177" t="s">
        <v>218</v>
      </c>
      <c r="C119" s="176" t="s">
        <v>199</v>
      </c>
      <c r="D119" s="165">
        <v>66</v>
      </c>
      <c r="E119" s="144">
        <v>150</v>
      </c>
      <c r="F119" s="147"/>
      <c r="G119" s="165">
        <f>D119*F119</f>
        <v>0</v>
      </c>
      <c r="H119" s="144">
        <v>10</v>
      </c>
      <c r="I119" s="147"/>
      <c r="J119" s="165">
        <f>D119*I119</f>
        <v>0</v>
      </c>
      <c r="K119" s="144">
        <v>3.86</v>
      </c>
      <c r="L119" s="147"/>
      <c r="M119" s="165">
        <f>D119*L119</f>
        <v>0</v>
      </c>
      <c r="N119" s="165">
        <f>G119+J119+M119</f>
        <v>0</v>
      </c>
    </row>
    <row r="120" spans="1:15">
      <c r="A120" s="159"/>
      <c r="B120" s="178" t="s">
        <v>212</v>
      </c>
      <c r="C120" s="179"/>
      <c r="D120" s="145"/>
      <c r="E120" s="145"/>
      <c r="F120" s="141"/>
      <c r="G120" s="165">
        <f>SUM(G115:G119)</f>
        <v>0</v>
      </c>
      <c r="H120" s="165"/>
      <c r="I120" s="165"/>
      <c r="J120" s="165">
        <f>SUM(J115:J119)</f>
        <v>0</v>
      </c>
      <c r="K120" s="165"/>
      <c r="L120" s="165"/>
      <c r="M120" s="165">
        <f>SUM(M115:M119)</f>
        <v>0</v>
      </c>
      <c r="N120" s="165">
        <f>SUM(N115:N119)</f>
        <v>0</v>
      </c>
    </row>
    <row r="121" spans="1:15">
      <c r="A121" s="160"/>
      <c r="B121" s="178" t="s">
        <v>232</v>
      </c>
      <c r="C121" s="180"/>
      <c r="D121" s="167"/>
      <c r="E121" s="167"/>
      <c r="F121" s="167"/>
      <c r="G121" s="165"/>
      <c r="H121" s="165"/>
      <c r="I121" s="165"/>
      <c r="J121" s="165"/>
      <c r="K121" s="165"/>
      <c r="L121" s="165"/>
      <c r="M121" s="165"/>
      <c r="N121" s="165">
        <f>J120*C121</f>
        <v>0</v>
      </c>
    </row>
    <row r="122" spans="1:15">
      <c r="A122" s="160"/>
      <c r="B122" s="178" t="s">
        <v>10</v>
      </c>
      <c r="C122" s="180"/>
      <c r="D122" s="167"/>
      <c r="E122" s="167"/>
      <c r="F122" s="167"/>
      <c r="G122" s="165"/>
      <c r="H122" s="165"/>
      <c r="I122" s="165"/>
      <c r="J122" s="165"/>
      <c r="K122" s="165"/>
      <c r="L122" s="165"/>
      <c r="M122" s="165"/>
      <c r="N122" s="165">
        <f>N120+N121</f>
        <v>0</v>
      </c>
    </row>
    <row r="123" spans="1:15">
      <c r="A123" s="160"/>
      <c r="B123" s="178" t="s">
        <v>231</v>
      </c>
      <c r="C123" s="180"/>
      <c r="D123" s="167"/>
      <c r="E123" s="167"/>
      <c r="F123" s="167"/>
      <c r="G123" s="165"/>
      <c r="H123" s="165"/>
      <c r="I123" s="165"/>
      <c r="J123" s="165"/>
      <c r="K123" s="165"/>
      <c r="L123" s="165"/>
      <c r="M123" s="165"/>
      <c r="N123" s="165">
        <f>N122*C123</f>
        <v>0</v>
      </c>
    </row>
    <row r="124" spans="1:15">
      <c r="A124" s="160"/>
      <c r="B124" s="178" t="s">
        <v>219</v>
      </c>
      <c r="C124" s="180"/>
      <c r="D124" s="167"/>
      <c r="E124" s="167"/>
      <c r="F124" s="167"/>
      <c r="G124" s="165"/>
      <c r="H124" s="165"/>
      <c r="I124" s="165"/>
      <c r="J124" s="165"/>
      <c r="K124" s="165"/>
      <c r="L124" s="165"/>
      <c r="M124" s="165"/>
      <c r="N124" s="165">
        <f>N122+N123</f>
        <v>0</v>
      </c>
    </row>
    <row r="125" spans="1:15">
      <c r="A125" s="181"/>
      <c r="B125" s="157" t="s">
        <v>220</v>
      </c>
      <c r="C125" s="180"/>
      <c r="D125" s="167"/>
      <c r="E125" s="167"/>
      <c r="F125" s="167"/>
      <c r="G125" s="165">
        <f>G109+G120</f>
        <v>0</v>
      </c>
      <c r="H125" s="165"/>
      <c r="I125" s="165"/>
      <c r="J125" s="165">
        <f>J109+J120</f>
        <v>0</v>
      </c>
      <c r="K125" s="165"/>
      <c r="L125" s="165"/>
      <c r="M125" s="165">
        <f>M109+M120</f>
        <v>0</v>
      </c>
      <c r="N125" s="165">
        <f>N113+N124</f>
        <v>0</v>
      </c>
    </row>
    <row r="126" spans="1:15">
      <c r="A126" s="157"/>
      <c r="B126" s="157" t="s">
        <v>62</v>
      </c>
      <c r="C126" s="180">
        <v>0.04</v>
      </c>
      <c r="D126" s="167"/>
      <c r="E126" s="167"/>
      <c r="F126" s="167"/>
      <c r="G126" s="165"/>
      <c r="H126" s="165"/>
      <c r="I126" s="165"/>
      <c r="J126" s="165"/>
      <c r="K126" s="165"/>
      <c r="L126" s="165"/>
      <c r="M126" s="165"/>
      <c r="N126" s="165">
        <f>N125*C126</f>
        <v>0</v>
      </c>
    </row>
    <row r="127" spans="1:15">
      <c r="A127" s="157"/>
      <c r="B127" s="157" t="s">
        <v>10</v>
      </c>
      <c r="C127" s="180"/>
      <c r="D127" s="167"/>
      <c r="E127" s="167"/>
      <c r="F127" s="167"/>
      <c r="G127" s="165"/>
      <c r="H127" s="165"/>
      <c r="I127" s="165"/>
      <c r="J127" s="165"/>
      <c r="K127" s="165"/>
      <c r="L127" s="165"/>
      <c r="M127" s="165"/>
      <c r="N127" s="165">
        <f>N126+N125</f>
        <v>0</v>
      </c>
    </row>
    <row r="128" spans="1:15">
      <c r="A128" s="157"/>
      <c r="B128" s="157" t="s">
        <v>63</v>
      </c>
      <c r="C128" s="180">
        <v>0.18</v>
      </c>
      <c r="D128" s="167"/>
      <c r="E128" s="167"/>
      <c r="F128" s="167"/>
      <c r="G128" s="165"/>
      <c r="H128" s="165"/>
      <c r="I128" s="165"/>
      <c r="J128" s="165"/>
      <c r="K128" s="165"/>
      <c r="L128" s="165"/>
      <c r="M128" s="165"/>
      <c r="N128" s="165">
        <f>N127*C128</f>
        <v>0</v>
      </c>
    </row>
    <row r="129" spans="1:14">
      <c r="A129" s="157"/>
      <c r="B129" s="157" t="s">
        <v>10</v>
      </c>
      <c r="C129" s="157"/>
      <c r="D129" s="175"/>
      <c r="E129" s="175"/>
      <c r="F129" s="175"/>
      <c r="G129" s="182"/>
      <c r="H129" s="182"/>
      <c r="I129" s="182"/>
      <c r="J129" s="182"/>
      <c r="K129" s="182"/>
      <c r="L129" s="182"/>
      <c r="M129" s="182"/>
      <c r="N129" s="165">
        <f>N128+N127</f>
        <v>0</v>
      </c>
    </row>
    <row r="130" spans="1:14">
      <c r="A130" s="150"/>
      <c r="B130" s="157" t="s">
        <v>223</v>
      </c>
      <c r="C130" s="150"/>
      <c r="D130" s="183"/>
      <c r="E130" s="183"/>
      <c r="F130" s="183"/>
      <c r="G130" s="183"/>
      <c r="H130" s="183"/>
      <c r="I130" s="183"/>
      <c r="J130" s="183"/>
      <c r="K130" s="183"/>
      <c r="L130" s="183"/>
      <c r="M130" s="183"/>
      <c r="N130" s="246">
        <f>N129+G91</f>
        <v>0</v>
      </c>
    </row>
    <row r="131" spans="1:14">
      <c r="L131" s="146"/>
      <c r="N131" s="184"/>
    </row>
    <row r="132" spans="1:14">
      <c r="A132" s="233" t="s">
        <v>234</v>
      </c>
      <c r="B132" s="234"/>
      <c r="C132" s="234"/>
      <c r="D132" s="234"/>
      <c r="E132" s="234"/>
      <c r="F132" s="234"/>
      <c r="G132" s="234"/>
      <c r="H132" s="234"/>
      <c r="I132" s="234"/>
      <c r="J132" s="234"/>
      <c r="K132" s="234"/>
      <c r="L132" s="234"/>
      <c r="M132" s="234"/>
      <c r="N132" s="234"/>
    </row>
    <row r="133" spans="1:14">
      <c r="A133" s="234"/>
      <c r="B133" s="234"/>
      <c r="C133" s="234"/>
      <c r="D133" s="234"/>
      <c r="E133" s="234"/>
      <c r="F133" s="234"/>
      <c r="G133" s="234"/>
      <c r="H133" s="234"/>
      <c r="I133" s="234"/>
      <c r="J133" s="234"/>
      <c r="K133" s="234"/>
      <c r="L133" s="234"/>
      <c r="M133" s="234"/>
      <c r="N133" s="234"/>
    </row>
    <row r="134" spans="1:14">
      <c r="A134" s="234"/>
      <c r="B134" s="234"/>
      <c r="C134" s="234"/>
      <c r="D134" s="234"/>
      <c r="E134" s="234"/>
      <c r="F134" s="234"/>
      <c r="G134" s="234"/>
      <c r="H134" s="234"/>
      <c r="I134" s="234"/>
      <c r="J134" s="234"/>
      <c r="K134" s="234"/>
      <c r="L134" s="234"/>
      <c r="M134" s="234"/>
      <c r="N134" s="234"/>
    </row>
    <row r="135" spans="1:14">
      <c r="A135" s="234"/>
      <c r="B135" s="234"/>
      <c r="C135" s="234"/>
      <c r="D135" s="234"/>
      <c r="E135" s="234"/>
      <c r="F135" s="234"/>
      <c r="G135" s="234"/>
      <c r="H135" s="234"/>
      <c r="I135" s="234"/>
      <c r="J135" s="234"/>
      <c r="K135" s="234"/>
      <c r="L135" s="234"/>
      <c r="M135" s="234"/>
      <c r="N135" s="234"/>
    </row>
    <row r="136" spans="1:14">
      <c r="A136" s="234"/>
      <c r="B136" s="234"/>
      <c r="C136" s="234"/>
      <c r="D136" s="234"/>
      <c r="E136" s="234"/>
      <c r="F136" s="234"/>
      <c r="G136" s="234"/>
      <c r="H136" s="234"/>
      <c r="I136" s="234"/>
      <c r="J136" s="234"/>
      <c r="K136" s="234"/>
      <c r="L136" s="234"/>
      <c r="M136" s="234"/>
      <c r="N136" s="234"/>
    </row>
    <row r="137" spans="1:14">
      <c r="A137" s="234"/>
      <c r="B137" s="234"/>
      <c r="C137" s="234"/>
      <c r="D137" s="234"/>
      <c r="E137" s="234"/>
      <c r="F137" s="234"/>
      <c r="G137" s="234"/>
      <c r="H137" s="234"/>
      <c r="I137" s="234"/>
      <c r="J137" s="234"/>
      <c r="K137" s="234"/>
      <c r="L137" s="234"/>
      <c r="M137" s="234"/>
      <c r="N137" s="234"/>
    </row>
    <row r="138" spans="1:14">
      <c r="A138" s="234"/>
      <c r="B138" s="234"/>
      <c r="C138" s="234"/>
      <c r="D138" s="234"/>
      <c r="E138" s="234"/>
      <c r="F138" s="234"/>
      <c r="G138" s="234"/>
      <c r="H138" s="234"/>
      <c r="I138" s="234"/>
      <c r="J138" s="234"/>
      <c r="K138" s="234"/>
      <c r="L138" s="234"/>
      <c r="M138" s="234"/>
      <c r="N138" s="234"/>
    </row>
    <row r="139" spans="1:14">
      <c r="A139" s="234"/>
      <c r="B139" s="234"/>
      <c r="C139" s="234"/>
      <c r="D139" s="234"/>
      <c r="E139" s="234"/>
      <c r="F139" s="234"/>
      <c r="G139" s="234"/>
      <c r="H139" s="234"/>
      <c r="I139" s="234"/>
      <c r="J139" s="234"/>
      <c r="K139" s="234"/>
      <c r="L139" s="234"/>
      <c r="M139" s="234"/>
      <c r="N139" s="234"/>
    </row>
    <row r="140" spans="1:14">
      <c r="A140" s="234"/>
      <c r="B140" s="234"/>
      <c r="C140" s="234"/>
      <c r="D140" s="234"/>
      <c r="E140" s="234"/>
      <c r="F140" s="234"/>
      <c r="G140" s="234"/>
      <c r="H140" s="234"/>
      <c r="I140" s="234"/>
      <c r="J140" s="234"/>
      <c r="K140" s="234"/>
      <c r="L140" s="234"/>
      <c r="M140" s="234"/>
      <c r="N140" s="234"/>
    </row>
  </sheetData>
  <mergeCells count="13">
    <mergeCell ref="A2:G2"/>
    <mergeCell ref="E93:G93"/>
    <mergeCell ref="H93:J93"/>
    <mergeCell ref="K93:M93"/>
    <mergeCell ref="A132:N140"/>
    <mergeCell ref="I5:J5"/>
    <mergeCell ref="A4:G4"/>
    <mergeCell ref="A3:G3"/>
    <mergeCell ref="N93:N94"/>
    <mergeCell ref="A93:A94"/>
    <mergeCell ref="B93:B94"/>
    <mergeCell ref="C93:C94"/>
    <mergeCell ref="D93:D94"/>
  </mergeCells>
  <printOptions horizontalCentered="1"/>
  <pageMargins left="0.2" right="0.2" top="0.25" bottom="0.25" header="0.3" footer="0.3"/>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F228"/>
  <sheetViews>
    <sheetView topLeftCell="A7" zoomScaleNormal="100" zoomScaleSheetLayoutView="115" workbookViewId="0">
      <selection activeCell="A47" sqref="A47:M49"/>
    </sheetView>
  </sheetViews>
  <sheetFormatPr defaultRowHeight="15"/>
  <cols>
    <col min="1" max="1" width="4.7109375" style="1" customWidth="1"/>
    <col min="2" max="2" width="45.7109375" style="2" customWidth="1"/>
    <col min="3" max="3" width="8.7109375" style="2" customWidth="1"/>
    <col min="4" max="5" width="10.7109375" style="2" customWidth="1"/>
    <col min="6" max="6" width="15.7109375" style="2" customWidth="1"/>
    <col min="7" max="7" width="7" customWidth="1"/>
    <col min="9" max="9" width="7.42578125" customWidth="1"/>
  </cols>
  <sheetData>
    <row r="2" spans="1:6">
      <c r="A2" s="239" t="s">
        <v>29</v>
      </c>
      <c r="B2" s="239"/>
      <c r="C2" s="239"/>
      <c r="D2" s="239"/>
      <c r="E2" s="239"/>
      <c r="F2" s="239"/>
    </row>
    <row r="3" spans="1:6" ht="16.5">
      <c r="A3" s="240" t="s">
        <v>100</v>
      </c>
      <c r="B3" s="240"/>
      <c r="C3" s="240"/>
      <c r="D3" s="240"/>
      <c r="E3" s="240"/>
      <c r="F3" s="240"/>
    </row>
    <row r="4" spans="1:6" ht="16.5">
      <c r="A4" s="3"/>
      <c r="B4" s="40"/>
      <c r="C4" s="40"/>
      <c r="D4" s="40"/>
      <c r="E4" s="40"/>
      <c r="F4" s="40"/>
    </row>
    <row r="5" spans="1:6">
      <c r="A5" s="53"/>
      <c r="B5" s="4"/>
      <c r="C5" s="53"/>
      <c r="D5" s="5"/>
      <c r="E5" s="5"/>
      <c r="F5" s="5"/>
    </row>
    <row r="6" spans="1:6" ht="27">
      <c r="A6" s="41" t="s">
        <v>0</v>
      </c>
      <c r="B6" s="41" t="s">
        <v>6</v>
      </c>
      <c r="C6" s="41" t="s">
        <v>7</v>
      </c>
      <c r="D6" s="41" t="s">
        <v>8</v>
      </c>
      <c r="E6" s="41" t="s">
        <v>9</v>
      </c>
      <c r="F6" s="41" t="s">
        <v>10</v>
      </c>
    </row>
    <row r="7" spans="1:6">
      <c r="A7" s="41">
        <v>1</v>
      </c>
      <c r="B7" s="41">
        <v>3</v>
      </c>
      <c r="C7" s="41">
        <v>4</v>
      </c>
      <c r="D7" s="41">
        <v>5</v>
      </c>
      <c r="E7" s="41">
        <v>6</v>
      </c>
      <c r="F7" s="41">
        <v>7</v>
      </c>
    </row>
    <row r="8" spans="1:6">
      <c r="A8" s="41"/>
      <c r="B8" s="41"/>
      <c r="C8" s="41"/>
      <c r="D8" s="41"/>
      <c r="E8" s="41"/>
      <c r="F8" s="41"/>
    </row>
    <row r="9" spans="1:6" s="2" customFormat="1">
      <c r="A9" s="41"/>
      <c r="B9" s="41" t="s">
        <v>57</v>
      </c>
      <c r="C9" s="41"/>
      <c r="D9" s="41"/>
      <c r="E9" s="41"/>
      <c r="F9" s="41"/>
    </row>
    <row r="10" spans="1:6" s="2" customFormat="1" ht="81">
      <c r="A10" s="41">
        <v>1</v>
      </c>
      <c r="B10" s="8" t="s">
        <v>33</v>
      </c>
      <c r="C10" s="14" t="s">
        <v>11</v>
      </c>
      <c r="D10" s="10">
        <v>3500</v>
      </c>
      <c r="E10" s="10">
        <v>1.5125189999999997</v>
      </c>
      <c r="F10" s="10">
        <f>E10*D10</f>
        <v>5293.816499999999</v>
      </c>
    </row>
    <row r="11" spans="1:6" s="2" customFormat="1" ht="54">
      <c r="A11" s="41">
        <v>2</v>
      </c>
      <c r="B11" s="56" t="s">
        <v>5</v>
      </c>
      <c r="C11" s="14" t="s">
        <v>12</v>
      </c>
      <c r="D11" s="42">
        <v>25.2</v>
      </c>
      <c r="E11" s="42">
        <v>14.815750000000001</v>
      </c>
      <c r="F11" s="10">
        <f t="shared" ref="F11:F28" si="0">E11*D11</f>
        <v>373.3569</v>
      </c>
    </row>
    <row r="12" spans="1:6" s="2" customFormat="1" ht="27">
      <c r="A12" s="41">
        <v>3</v>
      </c>
      <c r="B12" s="8" t="s">
        <v>36</v>
      </c>
      <c r="C12" s="14" t="s">
        <v>14</v>
      </c>
      <c r="D12" s="10">
        <v>380</v>
      </c>
      <c r="E12" s="10">
        <v>5.9351200000000004</v>
      </c>
      <c r="F12" s="10">
        <f t="shared" si="0"/>
        <v>2255.3456000000001</v>
      </c>
    </row>
    <row r="13" spans="1:6" s="2" customFormat="1" ht="40.5">
      <c r="A13" s="41">
        <v>4</v>
      </c>
      <c r="B13" s="56" t="s">
        <v>31</v>
      </c>
      <c r="C13" s="14" t="s">
        <v>11</v>
      </c>
      <c r="D13" s="42">
        <v>120</v>
      </c>
      <c r="E13" s="42">
        <v>3.3162000000000003</v>
      </c>
      <c r="F13" s="10">
        <f t="shared" si="0"/>
        <v>397.94400000000002</v>
      </c>
    </row>
    <row r="14" spans="1:6" s="2" customFormat="1" ht="40.5">
      <c r="A14" s="41">
        <v>5</v>
      </c>
      <c r="B14" s="56" t="s">
        <v>32</v>
      </c>
      <c r="C14" s="14" t="s">
        <v>11</v>
      </c>
      <c r="D14" s="42">
        <v>1230</v>
      </c>
      <c r="E14" s="42">
        <v>2.3203</v>
      </c>
      <c r="F14" s="10">
        <f t="shared" si="0"/>
        <v>2853.9690000000001</v>
      </c>
    </row>
    <row r="15" spans="1:6" s="2" customFormat="1" ht="40.5">
      <c r="A15" s="64">
        <v>6</v>
      </c>
      <c r="B15" s="56" t="s">
        <v>34</v>
      </c>
      <c r="C15" s="14" t="s">
        <v>12</v>
      </c>
      <c r="D15" s="10">
        <v>485</v>
      </c>
      <c r="E15" s="10">
        <v>86.768000000000001</v>
      </c>
      <c r="F15" s="10">
        <f t="shared" si="0"/>
        <v>42082.48</v>
      </c>
    </row>
    <row r="16" spans="1:6" s="2" customFormat="1" ht="27">
      <c r="A16" s="41">
        <v>7</v>
      </c>
      <c r="B16" s="56" t="s">
        <v>30</v>
      </c>
      <c r="C16" s="14" t="s">
        <v>11</v>
      </c>
      <c r="D16" s="42">
        <v>45</v>
      </c>
      <c r="E16" s="42">
        <v>17.571999999999999</v>
      </c>
      <c r="F16" s="10">
        <f t="shared" si="0"/>
        <v>790.74</v>
      </c>
    </row>
    <row r="17" spans="1:6" s="2" customFormat="1" ht="27">
      <c r="A17" s="49">
        <v>8</v>
      </c>
      <c r="B17" s="55" t="s">
        <v>75</v>
      </c>
      <c r="C17" s="14" t="s">
        <v>11</v>
      </c>
      <c r="D17" s="32">
        <v>3440</v>
      </c>
      <c r="E17" s="32">
        <v>0.86072000000000004</v>
      </c>
      <c r="F17" s="10">
        <f t="shared" si="0"/>
        <v>2960.8768</v>
      </c>
    </row>
    <row r="18" spans="1:6" s="2" customFormat="1" ht="40.5">
      <c r="A18" s="25">
        <v>9</v>
      </c>
      <c r="B18" s="55" t="s">
        <v>81</v>
      </c>
      <c r="C18" s="14" t="s">
        <v>11</v>
      </c>
      <c r="D18" s="32">
        <v>350</v>
      </c>
      <c r="E18" s="32">
        <v>8.5</v>
      </c>
      <c r="F18" s="10">
        <f t="shared" si="0"/>
        <v>2975</v>
      </c>
    </row>
    <row r="19" spans="1:6" s="2" customFormat="1" ht="27">
      <c r="A19" s="30">
        <v>10</v>
      </c>
      <c r="B19" s="56" t="s">
        <v>35</v>
      </c>
      <c r="C19" s="9" t="s">
        <v>15</v>
      </c>
      <c r="D19" s="10">
        <f>D17*0.03*2+D16*0.05*2.6+D15*2.4+D11*1.8</f>
        <v>1421.61</v>
      </c>
      <c r="E19" s="10">
        <v>13.86</v>
      </c>
      <c r="F19" s="10">
        <f t="shared" si="0"/>
        <v>19703.514599999999</v>
      </c>
    </row>
    <row r="20" spans="1:6" s="2" customFormat="1" ht="15.75">
      <c r="A20" s="26"/>
      <c r="B20" s="12" t="s">
        <v>17</v>
      </c>
      <c r="C20" s="9"/>
      <c r="D20" s="10"/>
      <c r="E20" s="10"/>
      <c r="F20" s="10">
        <f>SUM(F10:F19)</f>
        <v>79687.043399999995</v>
      </c>
    </row>
    <row r="21" spans="1:6" s="2" customFormat="1" ht="16.5">
      <c r="A21" s="35"/>
      <c r="B21" s="22" t="s">
        <v>27</v>
      </c>
      <c r="C21" s="36">
        <v>0.1</v>
      </c>
      <c r="D21" s="37"/>
      <c r="E21" s="37"/>
      <c r="F21" s="10">
        <f>F20*C21</f>
        <v>7968.7043400000002</v>
      </c>
    </row>
    <row r="22" spans="1:6" s="2" customFormat="1" ht="16.5">
      <c r="A22" s="35"/>
      <c r="B22" s="22" t="s">
        <v>10</v>
      </c>
      <c r="C22" s="22"/>
      <c r="D22" s="37"/>
      <c r="E22" s="37"/>
      <c r="F22" s="10">
        <f>SUM(F20:F21)</f>
        <v>87655.747739999992</v>
      </c>
    </row>
    <row r="23" spans="1:6" s="2" customFormat="1">
      <c r="A23" s="41"/>
      <c r="B23" s="15"/>
      <c r="C23" s="27"/>
      <c r="D23" s="17"/>
      <c r="E23" s="17"/>
      <c r="F23" s="10"/>
    </row>
    <row r="24" spans="1:6" s="2" customFormat="1" ht="16.5">
      <c r="A24" s="41"/>
      <c r="B24" s="22" t="s">
        <v>56</v>
      </c>
      <c r="C24" s="27"/>
      <c r="D24" s="17"/>
      <c r="E24" s="17"/>
      <c r="F24" s="10"/>
    </row>
    <row r="25" spans="1:6" s="2" customFormat="1" ht="40.5">
      <c r="A25" s="45">
        <v>1</v>
      </c>
      <c r="B25" s="8" t="s">
        <v>41</v>
      </c>
      <c r="C25" s="14" t="s">
        <v>11</v>
      </c>
      <c r="D25" s="10">
        <v>4850</v>
      </c>
      <c r="E25" s="10">
        <v>10.318422</v>
      </c>
      <c r="F25" s="10">
        <f t="shared" si="0"/>
        <v>50044.346700000002</v>
      </c>
    </row>
    <row r="26" spans="1:6" s="2" customFormat="1" ht="54">
      <c r="A26" s="45">
        <v>2</v>
      </c>
      <c r="B26" s="8" t="s">
        <v>42</v>
      </c>
      <c r="C26" s="9" t="s">
        <v>40</v>
      </c>
      <c r="D26" s="10">
        <v>4850</v>
      </c>
      <c r="E26" s="10">
        <v>47.229180999999997</v>
      </c>
      <c r="F26" s="10">
        <f t="shared" si="0"/>
        <v>229061.52784999998</v>
      </c>
    </row>
    <row r="27" spans="1:6" s="2" customFormat="1" ht="54">
      <c r="A27" s="45">
        <v>3</v>
      </c>
      <c r="B27" s="8" t="s">
        <v>43</v>
      </c>
      <c r="C27" s="14" t="s">
        <v>11</v>
      </c>
      <c r="D27" s="10">
        <v>4850</v>
      </c>
      <c r="E27" s="10">
        <v>14.389301999999999</v>
      </c>
      <c r="F27" s="10">
        <f t="shared" si="0"/>
        <v>69788.114699999991</v>
      </c>
    </row>
    <row r="28" spans="1:6" s="2" customFormat="1" ht="27">
      <c r="A28" s="45">
        <v>4</v>
      </c>
      <c r="B28" s="56" t="s">
        <v>49</v>
      </c>
      <c r="C28" s="14" t="s">
        <v>21</v>
      </c>
      <c r="D28" s="42">
        <v>2.1</v>
      </c>
      <c r="E28" s="42">
        <v>1545.385</v>
      </c>
      <c r="F28" s="10">
        <f t="shared" si="0"/>
        <v>3245.3085000000001</v>
      </c>
    </row>
    <row r="29" spans="1:6" s="2" customFormat="1" ht="54">
      <c r="A29" s="46">
        <v>5</v>
      </c>
      <c r="B29" s="56" t="s">
        <v>48</v>
      </c>
      <c r="C29" s="14" t="s">
        <v>19</v>
      </c>
      <c r="D29" s="42">
        <v>3500</v>
      </c>
      <c r="E29" s="42">
        <v>19.405690999999997</v>
      </c>
      <c r="F29" s="10">
        <f t="shared" ref="F29:F47" si="1">E29*D29</f>
        <v>67919.918499999985</v>
      </c>
    </row>
    <row r="30" spans="1:6" s="2" customFormat="1" ht="27">
      <c r="A30" s="45">
        <v>6</v>
      </c>
      <c r="B30" s="56" t="s">
        <v>20</v>
      </c>
      <c r="C30" s="14" t="s">
        <v>21</v>
      </c>
      <c r="D30" s="42">
        <v>1.05</v>
      </c>
      <c r="E30" s="42">
        <v>1545.385</v>
      </c>
      <c r="F30" s="10">
        <f t="shared" si="1"/>
        <v>1622.65425</v>
      </c>
    </row>
    <row r="31" spans="1:6" s="2" customFormat="1" ht="67.5">
      <c r="A31" s="46">
        <v>7</v>
      </c>
      <c r="B31" s="56" t="s">
        <v>50</v>
      </c>
      <c r="C31" s="14" t="s">
        <v>19</v>
      </c>
      <c r="D31" s="42">
        <v>3500</v>
      </c>
      <c r="E31" s="42">
        <v>16.679691000000002</v>
      </c>
      <c r="F31" s="10">
        <f t="shared" si="1"/>
        <v>58378.918500000007</v>
      </c>
    </row>
    <row r="32" spans="1:6" s="2" customFormat="1" ht="67.5">
      <c r="A32" s="65">
        <v>8</v>
      </c>
      <c r="B32" s="56" t="s">
        <v>119</v>
      </c>
      <c r="C32" s="9" t="s">
        <v>14</v>
      </c>
      <c r="D32" s="42">
        <v>380</v>
      </c>
      <c r="E32" s="42">
        <v>22.769919999999999</v>
      </c>
      <c r="F32" s="10">
        <f t="shared" si="1"/>
        <v>8652.5695999999989</v>
      </c>
    </row>
    <row r="33" spans="1:6" s="2" customFormat="1" ht="54">
      <c r="A33" s="47">
        <v>9</v>
      </c>
      <c r="B33" s="59" t="s">
        <v>54</v>
      </c>
      <c r="C33" s="9" t="s">
        <v>51</v>
      </c>
      <c r="D33" s="42">
        <v>1230</v>
      </c>
      <c r="E33" s="42">
        <v>40.642219999999995</v>
      </c>
      <c r="F33" s="10">
        <f t="shared" si="1"/>
        <v>49989.930599999992</v>
      </c>
    </row>
    <row r="34" spans="1:6" s="2" customFormat="1" ht="15.75">
      <c r="A34" s="26"/>
      <c r="B34" s="12" t="s">
        <v>55</v>
      </c>
      <c r="C34" s="9"/>
      <c r="D34" s="10"/>
      <c r="E34" s="10"/>
      <c r="F34" s="10">
        <f>SUM(F25:F33)</f>
        <v>538703.2892</v>
      </c>
    </row>
    <row r="35" spans="1:6" s="2" customFormat="1" ht="16.5">
      <c r="A35" s="35"/>
      <c r="B35" s="22" t="s">
        <v>27</v>
      </c>
      <c r="C35" s="36">
        <v>0.1</v>
      </c>
      <c r="D35" s="37"/>
      <c r="E35" s="37"/>
      <c r="F35" s="10">
        <f>F34*C35</f>
        <v>53870.32892</v>
      </c>
    </row>
    <row r="36" spans="1:6" s="2" customFormat="1" ht="16.5">
      <c r="A36" s="35"/>
      <c r="B36" s="22" t="s">
        <v>10</v>
      </c>
      <c r="C36" s="22"/>
      <c r="D36" s="37"/>
      <c r="E36" s="37"/>
      <c r="F36" s="10">
        <f>SUM(F34:F35)</f>
        <v>592573.61812</v>
      </c>
    </row>
    <row r="37" spans="1:6" s="2" customFormat="1">
      <c r="A37" s="20"/>
      <c r="B37" s="20"/>
      <c r="C37" s="20"/>
      <c r="D37" s="20"/>
      <c r="E37" s="20"/>
      <c r="F37" s="10"/>
    </row>
    <row r="38" spans="1:6" s="2" customFormat="1" ht="33">
      <c r="A38" s="41"/>
      <c r="B38" s="22" t="s">
        <v>58</v>
      </c>
      <c r="C38" s="27"/>
      <c r="D38" s="17"/>
      <c r="E38" s="17"/>
      <c r="F38" s="10"/>
    </row>
    <row r="39" spans="1:6" s="2" customFormat="1" ht="27">
      <c r="A39" s="29">
        <v>1</v>
      </c>
      <c r="B39" s="60" t="s">
        <v>37</v>
      </c>
      <c r="C39" s="14" t="s">
        <v>11</v>
      </c>
      <c r="D39" s="42">
        <v>2120.5</v>
      </c>
      <c r="E39" s="42">
        <v>36.15</v>
      </c>
      <c r="F39" s="10">
        <f t="shared" si="1"/>
        <v>76656.074999999997</v>
      </c>
    </row>
    <row r="40" spans="1:6" s="2" customFormat="1" ht="16.5">
      <c r="A40" s="29">
        <v>2</v>
      </c>
      <c r="B40" s="60" t="s">
        <v>74</v>
      </c>
      <c r="C40" s="14" t="s">
        <v>11</v>
      </c>
      <c r="D40" s="42">
        <v>62</v>
      </c>
      <c r="E40" s="42">
        <v>37</v>
      </c>
      <c r="F40" s="10">
        <f t="shared" si="1"/>
        <v>2294</v>
      </c>
    </row>
    <row r="41" spans="1:6" s="2" customFormat="1" ht="27">
      <c r="A41" s="29">
        <v>3</v>
      </c>
      <c r="B41" s="60" t="s">
        <v>38</v>
      </c>
      <c r="C41" s="14" t="s">
        <v>11</v>
      </c>
      <c r="D41" s="42">
        <v>60</v>
      </c>
      <c r="E41" s="42">
        <v>175</v>
      </c>
      <c r="F41" s="10">
        <f t="shared" si="1"/>
        <v>10500</v>
      </c>
    </row>
    <row r="42" spans="1:6" s="2" customFormat="1" ht="27">
      <c r="A42" s="29">
        <v>4</v>
      </c>
      <c r="B42" s="60" t="s">
        <v>39</v>
      </c>
      <c r="C42" s="14" t="s">
        <v>11</v>
      </c>
      <c r="D42" s="42">
        <v>105</v>
      </c>
      <c r="E42" s="42">
        <v>105</v>
      </c>
      <c r="F42" s="10">
        <f t="shared" si="1"/>
        <v>11025</v>
      </c>
    </row>
    <row r="43" spans="1:6" s="2" customFormat="1" ht="40.5">
      <c r="A43" s="48">
        <v>5</v>
      </c>
      <c r="B43" s="55" t="s">
        <v>60</v>
      </c>
      <c r="C43" s="14" t="s">
        <v>11</v>
      </c>
      <c r="D43" s="34">
        <v>540</v>
      </c>
      <c r="E43" s="34">
        <v>10.43754</v>
      </c>
      <c r="F43" s="10">
        <f t="shared" si="1"/>
        <v>5636.2716</v>
      </c>
    </row>
    <row r="44" spans="1:6" s="2" customFormat="1" ht="40.5">
      <c r="A44" s="48">
        <v>6</v>
      </c>
      <c r="B44" s="55" t="s">
        <v>109</v>
      </c>
      <c r="C44" s="14" t="s">
        <v>11</v>
      </c>
      <c r="D44" s="34">
        <v>2900</v>
      </c>
      <c r="E44" s="34">
        <v>10.881340000000002</v>
      </c>
      <c r="F44" s="10">
        <f t="shared" si="1"/>
        <v>31555.886000000006</v>
      </c>
    </row>
    <row r="45" spans="1:6" s="2" customFormat="1" ht="40.5">
      <c r="A45" s="29">
        <v>7</v>
      </c>
      <c r="B45" s="60" t="s">
        <v>83</v>
      </c>
      <c r="C45" s="14" t="s">
        <v>11</v>
      </c>
      <c r="D45" s="42">
        <v>45</v>
      </c>
      <c r="E45" s="42">
        <v>160</v>
      </c>
      <c r="F45" s="10">
        <f t="shared" si="1"/>
        <v>7200</v>
      </c>
    </row>
    <row r="46" spans="1:6" s="2" customFormat="1" ht="27">
      <c r="A46" s="41">
        <v>8</v>
      </c>
      <c r="B46" s="56" t="s">
        <v>79</v>
      </c>
      <c r="C46" s="14" t="s">
        <v>77</v>
      </c>
      <c r="D46" s="42">
        <v>517</v>
      </c>
      <c r="E46" s="42">
        <v>9.3107599999999984</v>
      </c>
      <c r="F46" s="10">
        <f t="shared" si="1"/>
        <v>4813.6629199999988</v>
      </c>
    </row>
    <row r="47" spans="1:6" s="2" customFormat="1" ht="27">
      <c r="A47" s="63">
        <v>9</v>
      </c>
      <c r="B47" s="56" t="s">
        <v>82</v>
      </c>
      <c r="C47" s="14" t="s">
        <v>15</v>
      </c>
      <c r="D47" s="42">
        <v>150</v>
      </c>
      <c r="E47" s="42">
        <v>282.06400000000002</v>
      </c>
      <c r="F47" s="10">
        <f t="shared" si="1"/>
        <v>42309.600000000006</v>
      </c>
    </row>
    <row r="48" spans="1:6" s="2" customFormat="1" ht="40.5">
      <c r="A48" s="48">
        <v>10</v>
      </c>
      <c r="B48" s="55" t="s">
        <v>99</v>
      </c>
      <c r="C48" s="14" t="s">
        <v>11</v>
      </c>
      <c r="D48" s="34">
        <v>150</v>
      </c>
      <c r="E48" s="34">
        <v>81.005200000000002</v>
      </c>
      <c r="F48" s="10">
        <f t="shared" ref="F48:F71" si="2">E48*D48</f>
        <v>12150.78</v>
      </c>
    </row>
    <row r="49" spans="1:6" s="2" customFormat="1" ht="15.75">
      <c r="A49" s="26"/>
      <c r="B49" s="12" t="s">
        <v>61</v>
      </c>
      <c r="C49" s="9"/>
      <c r="D49" s="10"/>
      <c r="E49" s="10"/>
      <c r="F49" s="10">
        <f>SUM(F39:F48)</f>
        <v>204141.27552</v>
      </c>
    </row>
    <row r="50" spans="1:6" s="2" customFormat="1" ht="16.5">
      <c r="A50" s="35"/>
      <c r="B50" s="22" t="s">
        <v>27</v>
      </c>
      <c r="C50" s="36">
        <v>0.1</v>
      </c>
      <c r="D50" s="37"/>
      <c r="E50" s="37"/>
      <c r="F50" s="10">
        <f>F49*C50</f>
        <v>20414.127552000002</v>
      </c>
    </row>
    <row r="51" spans="1:6" s="2" customFormat="1" ht="16.5">
      <c r="A51" s="35"/>
      <c r="B51" s="22" t="s">
        <v>10</v>
      </c>
      <c r="C51" s="22"/>
      <c r="D51" s="37"/>
      <c r="E51" s="37"/>
      <c r="F51" s="10">
        <f>SUM(F49:F50)</f>
        <v>224555.40307199999</v>
      </c>
    </row>
    <row r="52" spans="1:6" s="2" customFormat="1">
      <c r="A52" s="50"/>
      <c r="B52" s="6"/>
      <c r="C52" s="7"/>
      <c r="D52" s="16"/>
      <c r="E52" s="16"/>
      <c r="F52" s="10"/>
    </row>
    <row r="53" spans="1:6" s="2" customFormat="1" ht="33">
      <c r="A53" s="21"/>
      <c r="B53" s="22" t="s">
        <v>87</v>
      </c>
      <c r="C53" s="21"/>
      <c r="D53" s="21"/>
      <c r="E53" s="21"/>
      <c r="F53" s="10"/>
    </row>
    <row r="54" spans="1:6" s="2" customFormat="1" ht="27">
      <c r="A54" s="29">
        <v>1</v>
      </c>
      <c r="B54" s="56" t="s">
        <v>64</v>
      </c>
      <c r="C54" s="14" t="s">
        <v>4</v>
      </c>
      <c r="D54" s="34">
        <v>3</v>
      </c>
      <c r="E54" s="34">
        <v>11.75</v>
      </c>
      <c r="F54" s="10">
        <f t="shared" si="2"/>
        <v>35.25</v>
      </c>
    </row>
    <row r="55" spans="1:6" s="2" customFormat="1" ht="15.75">
      <c r="A55" s="66">
        <v>2</v>
      </c>
      <c r="B55" s="56" t="s">
        <v>65</v>
      </c>
      <c r="C55" s="14" t="s">
        <v>4</v>
      </c>
      <c r="D55" s="34">
        <v>12</v>
      </c>
      <c r="E55" s="34">
        <v>59.771999999999998</v>
      </c>
      <c r="F55" s="10">
        <f t="shared" si="2"/>
        <v>717.26400000000001</v>
      </c>
    </row>
    <row r="56" spans="1:6" s="2" customFormat="1" ht="27">
      <c r="A56" s="25">
        <v>3</v>
      </c>
      <c r="B56" s="56" t="s">
        <v>84</v>
      </c>
      <c r="C56" s="14" t="s">
        <v>85</v>
      </c>
      <c r="D56" s="34">
        <v>6</v>
      </c>
      <c r="E56" s="34">
        <v>264.05799999999999</v>
      </c>
      <c r="F56" s="10">
        <f t="shared" si="2"/>
        <v>1584.348</v>
      </c>
    </row>
    <row r="57" spans="1:6" s="2" customFormat="1" ht="27">
      <c r="A57" s="25">
        <v>4</v>
      </c>
      <c r="B57" s="56" t="s">
        <v>89</v>
      </c>
      <c r="C57" s="14" t="s">
        <v>15</v>
      </c>
      <c r="D57" s="42">
        <v>0.71</v>
      </c>
      <c r="E57" s="42">
        <v>1975.6696338028171</v>
      </c>
      <c r="F57" s="10">
        <f t="shared" si="2"/>
        <v>1402.7254400000002</v>
      </c>
    </row>
    <row r="58" spans="1:6" s="2" customFormat="1" ht="15.75">
      <c r="A58" s="41"/>
      <c r="B58" s="12" t="s">
        <v>23</v>
      </c>
      <c r="C58" s="41"/>
      <c r="D58" s="42"/>
      <c r="E58" s="42"/>
      <c r="F58" s="10">
        <f>SUM(F54:F57)</f>
        <v>3739.5874400000002</v>
      </c>
    </row>
    <row r="59" spans="1:6" s="2" customFormat="1" ht="16.5">
      <c r="A59" s="35"/>
      <c r="B59" s="22" t="s">
        <v>27</v>
      </c>
      <c r="C59" s="36">
        <v>0.1</v>
      </c>
      <c r="D59" s="37"/>
      <c r="E59" s="37"/>
      <c r="F59" s="10">
        <f>F58*C59</f>
        <v>373.95874400000002</v>
      </c>
    </row>
    <row r="60" spans="1:6" s="2" customFormat="1" ht="16.5">
      <c r="A60" s="35"/>
      <c r="B60" s="22" t="s">
        <v>10</v>
      </c>
      <c r="C60" s="22"/>
      <c r="D60" s="37"/>
      <c r="E60" s="37"/>
      <c r="F60" s="10">
        <f>SUM(F58:F59)</f>
        <v>4113.5461840000007</v>
      </c>
    </row>
    <row r="61" spans="1:6" s="2" customFormat="1" ht="15.75">
      <c r="A61" s="41"/>
      <c r="B61" s="12"/>
      <c r="C61" s="41"/>
      <c r="D61" s="42"/>
      <c r="E61" s="42"/>
      <c r="F61" s="10"/>
    </row>
    <row r="62" spans="1:6" s="2" customFormat="1" ht="33">
      <c r="A62" s="20"/>
      <c r="B62" s="23" t="s">
        <v>66</v>
      </c>
      <c r="C62" s="61"/>
      <c r="D62" s="62"/>
      <c r="E62" s="62"/>
      <c r="F62" s="10"/>
    </row>
    <row r="63" spans="1:6" s="2" customFormat="1" ht="54">
      <c r="A63" s="54">
        <v>1</v>
      </c>
      <c r="B63" s="8" t="s">
        <v>70</v>
      </c>
      <c r="C63" s="9" t="s">
        <v>2</v>
      </c>
      <c r="D63" s="10">
        <v>2280</v>
      </c>
      <c r="E63" s="10">
        <v>14.162471200000001</v>
      </c>
      <c r="F63" s="10">
        <f t="shared" si="2"/>
        <v>32290.434336000002</v>
      </c>
    </row>
    <row r="64" spans="1:6" s="2" customFormat="1" ht="15.75">
      <c r="A64" s="41"/>
      <c r="B64" s="12" t="s">
        <v>67</v>
      </c>
      <c r="C64" s="41"/>
      <c r="D64" s="42"/>
      <c r="E64" s="42"/>
      <c r="F64" s="10">
        <f>SUM(F63:F63)</f>
        <v>32290.434336000002</v>
      </c>
    </row>
    <row r="65" spans="1:6" s="2" customFormat="1" ht="16.5">
      <c r="A65" s="35"/>
      <c r="B65" s="22" t="s">
        <v>27</v>
      </c>
      <c r="C65" s="36">
        <v>0.1</v>
      </c>
      <c r="D65" s="37"/>
      <c r="E65" s="37"/>
      <c r="F65" s="10">
        <f>F64*C65</f>
        <v>3229.0434336000003</v>
      </c>
    </row>
    <row r="66" spans="1:6" s="2" customFormat="1" ht="16.5">
      <c r="A66" s="35"/>
      <c r="B66" s="22" t="s">
        <v>10</v>
      </c>
      <c r="C66" s="22"/>
      <c r="D66" s="37"/>
      <c r="E66" s="37"/>
      <c r="F66" s="10">
        <f>SUM(F64:F65)</f>
        <v>35519.477769600002</v>
      </c>
    </row>
    <row r="67" spans="1:6" s="2" customFormat="1" ht="15.75">
      <c r="A67" s="28"/>
      <c r="B67" s="12"/>
      <c r="C67" s="41"/>
      <c r="D67" s="42"/>
      <c r="E67" s="42"/>
      <c r="F67" s="10"/>
    </row>
    <row r="68" spans="1:6" s="2" customFormat="1" ht="31.5">
      <c r="A68" s="51"/>
      <c r="B68" s="12" t="s">
        <v>72</v>
      </c>
      <c r="C68" s="18"/>
      <c r="D68" s="52"/>
      <c r="E68" s="52"/>
      <c r="F68" s="10"/>
    </row>
    <row r="69" spans="1:6" s="2" customFormat="1" ht="27">
      <c r="A69" s="25">
        <v>1</v>
      </c>
      <c r="B69" s="56" t="s">
        <v>95</v>
      </c>
      <c r="C69" s="41" t="s">
        <v>14</v>
      </c>
      <c r="D69" s="42">
        <v>6200</v>
      </c>
      <c r="E69" s="42">
        <v>4.717950322580645</v>
      </c>
      <c r="F69" s="10">
        <f t="shared" si="2"/>
        <v>29251.291999999998</v>
      </c>
    </row>
    <row r="70" spans="1:6" s="2" customFormat="1" ht="27">
      <c r="A70" s="25">
        <v>2</v>
      </c>
      <c r="B70" s="56" t="s">
        <v>92</v>
      </c>
      <c r="C70" s="41" t="s">
        <v>14</v>
      </c>
      <c r="D70" s="43">
        <v>250</v>
      </c>
      <c r="E70" s="43">
        <v>1.9832319999999999</v>
      </c>
      <c r="F70" s="10">
        <f t="shared" si="2"/>
        <v>495.80799999999999</v>
      </c>
    </row>
    <row r="71" spans="1:6" ht="25.5">
      <c r="A71" s="68">
        <v>3</v>
      </c>
      <c r="B71" s="57" t="s">
        <v>68</v>
      </c>
      <c r="C71" s="19" t="s">
        <v>14</v>
      </c>
      <c r="D71" s="42">
        <v>6565</v>
      </c>
      <c r="E71" s="42">
        <v>2.7266539999999999</v>
      </c>
      <c r="F71" s="10">
        <f t="shared" si="2"/>
        <v>17900.483509999998</v>
      </c>
    </row>
    <row r="72" spans="1:6" ht="38.25">
      <c r="A72" s="67">
        <v>4</v>
      </c>
      <c r="B72" s="57" t="s">
        <v>121</v>
      </c>
      <c r="C72" s="19" t="s">
        <v>13</v>
      </c>
      <c r="D72" s="42">
        <v>105</v>
      </c>
      <c r="E72" s="42">
        <v>69.414578571428564</v>
      </c>
      <c r="F72" s="10">
        <f t="shared" ref="F72" si="3">E72*D72</f>
        <v>7288.530749999999</v>
      </c>
    </row>
    <row r="73" spans="1:6" ht="15.75">
      <c r="A73" s="26"/>
      <c r="B73" s="12" t="s">
        <v>73</v>
      </c>
      <c r="C73" s="27"/>
      <c r="D73" s="11"/>
      <c r="E73" s="11"/>
      <c r="F73" s="10">
        <f>SUM(F69:F72)</f>
        <v>54936.114259999995</v>
      </c>
    </row>
    <row r="74" spans="1:6" ht="16.5">
      <c r="A74" s="35"/>
      <c r="B74" s="22" t="s">
        <v>26</v>
      </c>
      <c r="C74" s="36">
        <v>0.75</v>
      </c>
      <c r="D74" s="37"/>
      <c r="E74" s="37"/>
      <c r="F74" s="38">
        <v>13717.976999999999</v>
      </c>
    </row>
    <row r="75" spans="1:6" ht="16.5">
      <c r="A75" s="35"/>
      <c r="B75" s="22" t="s">
        <v>10</v>
      </c>
      <c r="C75" s="22"/>
      <c r="D75" s="37"/>
      <c r="E75" s="37"/>
      <c r="F75" s="10">
        <f>SUM(F73:F74)</f>
        <v>68654.091259999987</v>
      </c>
    </row>
    <row r="76" spans="1:6" ht="15.75">
      <c r="A76" s="41"/>
      <c r="B76" s="12"/>
      <c r="C76" s="41"/>
      <c r="D76" s="42"/>
      <c r="E76" s="42"/>
      <c r="F76" s="10"/>
    </row>
    <row r="77" spans="1:6" ht="15.75">
      <c r="A77" s="41"/>
      <c r="B77" s="12"/>
      <c r="C77" s="41"/>
      <c r="D77" s="42"/>
      <c r="E77" s="42"/>
      <c r="F77" s="10"/>
    </row>
    <row r="78" spans="1:6">
      <c r="A78" s="44"/>
      <c r="B78" s="6"/>
      <c r="C78" s="7"/>
      <c r="D78" s="16"/>
      <c r="E78" s="16"/>
      <c r="F78" s="10"/>
    </row>
    <row r="79" spans="1:6" ht="15.75">
      <c r="A79" s="24"/>
      <c r="B79" s="12" t="s">
        <v>98</v>
      </c>
      <c r="C79" s="24"/>
      <c r="D79" s="33"/>
      <c r="E79" s="33"/>
      <c r="F79" s="10">
        <f>F75+F66+F60+F51+F36+F22</f>
        <v>1013071.8841456</v>
      </c>
    </row>
    <row r="80" spans="1:6" ht="15.75">
      <c r="A80" s="26"/>
      <c r="B80" s="12" t="s">
        <v>28</v>
      </c>
      <c r="C80" s="13">
        <v>0.08</v>
      </c>
      <c r="D80" s="10"/>
      <c r="E80" s="10"/>
      <c r="F80" s="10">
        <f>F79*C80</f>
        <v>81045.750731648004</v>
      </c>
    </row>
    <row r="81" spans="1:6" ht="15.75">
      <c r="A81" s="26"/>
      <c r="B81" s="12" t="s">
        <v>10</v>
      </c>
      <c r="C81" s="13"/>
      <c r="D81" s="10"/>
      <c r="E81" s="10"/>
      <c r="F81" s="10">
        <f>SUM(F79:F80)</f>
        <v>1094117.634877248</v>
      </c>
    </row>
    <row r="82" spans="1:6">
      <c r="A82" s="41"/>
      <c r="B82" s="41" t="s">
        <v>62</v>
      </c>
      <c r="C82" s="13">
        <v>0.03</v>
      </c>
      <c r="D82" s="41"/>
      <c r="E82" s="41"/>
      <c r="F82" s="10">
        <f>F81*C82</f>
        <v>32823.529046317439</v>
      </c>
    </row>
    <row r="83" spans="1:6">
      <c r="A83" s="41"/>
      <c r="B83" s="41" t="s">
        <v>10</v>
      </c>
      <c r="C83" s="41"/>
      <c r="D83" s="41"/>
      <c r="E83" s="41"/>
      <c r="F83" s="10">
        <f>SUM(F81:F82)</f>
        <v>1126941.1639235653</v>
      </c>
    </row>
    <row r="84" spans="1:6">
      <c r="A84" s="41"/>
      <c r="B84" s="41" t="s">
        <v>63</v>
      </c>
      <c r="C84" s="13">
        <v>0.18</v>
      </c>
      <c r="D84" s="41"/>
      <c r="E84" s="41"/>
      <c r="F84" s="10">
        <f>F83*C84</f>
        <v>202849.40950624173</v>
      </c>
    </row>
    <row r="85" spans="1:6">
      <c r="A85" s="41"/>
      <c r="B85" s="41" t="s">
        <v>10</v>
      </c>
      <c r="C85" s="41"/>
      <c r="D85" s="41"/>
      <c r="E85" s="41"/>
      <c r="F85" s="42">
        <f>SUM(F83:F84)</f>
        <v>1329790.5734298071</v>
      </c>
    </row>
    <row r="88" spans="1:6">
      <c r="A88" s="238" t="s">
        <v>116</v>
      </c>
      <c r="B88" s="238"/>
      <c r="C88" s="238"/>
      <c r="D88" s="238"/>
      <c r="E88" s="238"/>
      <c r="F88" s="238"/>
    </row>
    <row r="228" spans="1:1">
      <c r="A228" s="1" t="s">
        <v>118</v>
      </c>
    </row>
  </sheetData>
  <mergeCells count="3">
    <mergeCell ref="A88:F88"/>
    <mergeCell ref="A2:F2"/>
    <mergeCell ref="A3:F3"/>
  </mergeCells>
  <printOptions horizontalCentered="1"/>
  <pageMargins left="0" right="0" top="0.39370078740157483" bottom="0.27559055118110237"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D228"/>
  <sheetViews>
    <sheetView topLeftCell="A34" zoomScaleNormal="100" zoomScaleSheetLayoutView="115" workbookViewId="0">
      <selection activeCell="A47" sqref="A47:M49"/>
    </sheetView>
  </sheetViews>
  <sheetFormatPr defaultRowHeight="15"/>
  <cols>
    <col min="1" max="1" width="4.7109375" style="1" customWidth="1"/>
    <col min="2" max="2" width="65.7109375" style="2" customWidth="1"/>
    <col min="3" max="3" width="8.7109375" style="2" customWidth="1"/>
    <col min="4" max="4" width="15.7109375" style="2" customWidth="1"/>
    <col min="5" max="5" width="8" customWidth="1"/>
    <col min="7" max="7" width="7" customWidth="1"/>
    <col min="9" max="9" width="7.42578125" customWidth="1"/>
  </cols>
  <sheetData>
    <row r="2" spans="1:4">
      <c r="A2" s="239" t="s">
        <v>29</v>
      </c>
      <c r="B2" s="239"/>
      <c r="C2" s="239"/>
      <c r="D2" s="239"/>
    </row>
    <row r="3" spans="1:4" ht="16.5">
      <c r="A3" s="240" t="s">
        <v>101</v>
      </c>
      <c r="B3" s="240"/>
      <c r="C3" s="240"/>
      <c r="D3" s="240"/>
    </row>
    <row r="4" spans="1:4" ht="16.5">
      <c r="A4" s="3"/>
      <c r="B4" s="40"/>
      <c r="C4" s="40"/>
      <c r="D4" s="40"/>
    </row>
    <row r="5" spans="1:4">
      <c r="A5" s="53"/>
      <c r="B5" s="4"/>
      <c r="C5" s="53"/>
      <c r="D5" s="5"/>
    </row>
    <row r="6" spans="1:4" ht="27">
      <c r="A6" s="83" t="s">
        <v>0</v>
      </c>
      <c r="B6" s="83" t="s">
        <v>6</v>
      </c>
      <c r="C6" s="83" t="s">
        <v>7</v>
      </c>
      <c r="D6" s="83" t="s">
        <v>8</v>
      </c>
    </row>
    <row r="7" spans="1:4">
      <c r="A7" s="83">
        <v>1</v>
      </c>
      <c r="B7" s="83">
        <v>3</v>
      </c>
      <c r="C7" s="83">
        <v>4</v>
      </c>
      <c r="D7" s="83">
        <v>5</v>
      </c>
    </row>
    <row r="8" spans="1:4">
      <c r="A8" s="83"/>
      <c r="B8" s="83"/>
      <c r="C8" s="83"/>
      <c r="D8" s="83"/>
    </row>
    <row r="9" spans="1:4" s="2" customFormat="1">
      <c r="A9" s="83"/>
      <c r="B9" s="83" t="s">
        <v>57</v>
      </c>
      <c r="C9" s="83"/>
      <c r="D9" s="83"/>
    </row>
    <row r="10" spans="1:4" s="2" customFormat="1" ht="54">
      <c r="A10" s="83">
        <v>1</v>
      </c>
      <c r="B10" s="8" t="s">
        <v>33</v>
      </c>
      <c r="C10" s="14" t="s">
        <v>11</v>
      </c>
      <c r="D10" s="10">
        <v>3500</v>
      </c>
    </row>
    <row r="11" spans="1:4" s="2" customFormat="1" ht="40.5">
      <c r="A11" s="83">
        <v>2</v>
      </c>
      <c r="B11" s="56" t="s">
        <v>5</v>
      </c>
      <c r="C11" s="14" t="s">
        <v>12</v>
      </c>
      <c r="D11" s="88">
        <v>25.2</v>
      </c>
    </row>
    <row r="12" spans="1:4" s="2" customFormat="1" ht="27">
      <c r="A12" s="83">
        <v>3</v>
      </c>
      <c r="B12" s="8" t="s">
        <v>36</v>
      </c>
      <c r="C12" s="14" t="s">
        <v>14</v>
      </c>
      <c r="D12" s="10">
        <v>380</v>
      </c>
    </row>
    <row r="13" spans="1:4" s="2" customFormat="1" ht="27">
      <c r="A13" s="83">
        <v>4</v>
      </c>
      <c r="B13" s="56" t="s">
        <v>31</v>
      </c>
      <c r="C13" s="14" t="s">
        <v>11</v>
      </c>
      <c r="D13" s="88">
        <v>120</v>
      </c>
    </row>
    <row r="14" spans="1:4" s="2" customFormat="1" ht="27">
      <c r="A14" s="83">
        <v>5</v>
      </c>
      <c r="B14" s="56" t="s">
        <v>32</v>
      </c>
      <c r="C14" s="14" t="s">
        <v>11</v>
      </c>
      <c r="D14" s="88">
        <v>1230</v>
      </c>
    </row>
    <row r="15" spans="1:4" s="2" customFormat="1" ht="27">
      <c r="A15" s="30">
        <v>6</v>
      </c>
      <c r="B15" s="56" t="s">
        <v>34</v>
      </c>
      <c r="C15" s="14" t="s">
        <v>12</v>
      </c>
      <c r="D15" s="10">
        <v>485</v>
      </c>
    </row>
    <row r="16" spans="1:4" s="2" customFormat="1" ht="16.5">
      <c r="A16" s="83">
        <v>7</v>
      </c>
      <c r="B16" s="56" t="s">
        <v>30</v>
      </c>
      <c r="C16" s="14" t="s">
        <v>11</v>
      </c>
      <c r="D16" s="88">
        <v>45</v>
      </c>
    </row>
    <row r="17" spans="1:4" s="2" customFormat="1" ht="16.5">
      <c r="A17" s="44">
        <v>8</v>
      </c>
      <c r="B17" s="55" t="s">
        <v>75</v>
      </c>
      <c r="C17" s="14" t="s">
        <v>11</v>
      </c>
      <c r="D17" s="32">
        <v>3440</v>
      </c>
    </row>
    <row r="18" spans="1:4" s="2" customFormat="1" ht="27">
      <c r="A18" s="83">
        <v>9</v>
      </c>
      <c r="B18" s="55" t="s">
        <v>81</v>
      </c>
      <c r="C18" s="14" t="s">
        <v>11</v>
      </c>
      <c r="D18" s="32">
        <v>350</v>
      </c>
    </row>
    <row r="19" spans="1:4" s="2" customFormat="1">
      <c r="A19" s="30">
        <v>10</v>
      </c>
      <c r="B19" s="56" t="s">
        <v>35</v>
      </c>
      <c r="C19" s="9" t="s">
        <v>15</v>
      </c>
      <c r="D19" s="10">
        <f>D17*0.03*2+D16*0.05*2.6+D15*2.4+D11*1.8</f>
        <v>1421.61</v>
      </c>
    </row>
    <row r="20" spans="1:4" s="2" customFormat="1" ht="16.5">
      <c r="A20" s="83"/>
      <c r="B20" s="22" t="s">
        <v>56</v>
      </c>
      <c r="C20" s="84"/>
      <c r="D20" s="17"/>
    </row>
    <row r="21" spans="1:4" s="2" customFormat="1" ht="27">
      <c r="A21" s="87">
        <v>1</v>
      </c>
      <c r="B21" s="8" t="s">
        <v>41</v>
      </c>
      <c r="C21" s="14" t="s">
        <v>11</v>
      </c>
      <c r="D21" s="10">
        <v>4850</v>
      </c>
    </row>
    <row r="22" spans="1:4" s="2" customFormat="1" ht="40.5">
      <c r="A22" s="87">
        <v>2</v>
      </c>
      <c r="B22" s="8" t="s">
        <v>42</v>
      </c>
      <c r="C22" s="9" t="s">
        <v>40</v>
      </c>
      <c r="D22" s="10">
        <v>4850</v>
      </c>
    </row>
    <row r="23" spans="1:4" s="2" customFormat="1" ht="40.5">
      <c r="A23" s="87">
        <v>3</v>
      </c>
      <c r="B23" s="8" t="s">
        <v>43</v>
      </c>
      <c r="C23" s="14" t="s">
        <v>11</v>
      </c>
      <c r="D23" s="10">
        <v>4850</v>
      </c>
    </row>
    <row r="24" spans="1:4" s="2" customFormat="1" ht="27">
      <c r="A24" s="87">
        <v>4</v>
      </c>
      <c r="B24" s="56" t="s">
        <v>49</v>
      </c>
      <c r="C24" s="14" t="s">
        <v>21</v>
      </c>
      <c r="D24" s="88">
        <v>2.1</v>
      </c>
    </row>
    <row r="25" spans="1:4" s="2" customFormat="1" ht="40.5">
      <c r="A25" s="86">
        <v>5</v>
      </c>
      <c r="B25" s="56" t="s">
        <v>48</v>
      </c>
      <c r="C25" s="14" t="s">
        <v>19</v>
      </c>
      <c r="D25" s="88">
        <v>3500</v>
      </c>
    </row>
    <row r="26" spans="1:4" s="2" customFormat="1" ht="27">
      <c r="A26" s="87">
        <v>6</v>
      </c>
      <c r="B26" s="56" t="s">
        <v>20</v>
      </c>
      <c r="C26" s="14" t="s">
        <v>21</v>
      </c>
      <c r="D26" s="88">
        <v>1.05</v>
      </c>
    </row>
    <row r="27" spans="1:4" s="2" customFormat="1" ht="40.5">
      <c r="A27" s="86">
        <v>7</v>
      </c>
      <c r="B27" s="56" t="s">
        <v>50</v>
      </c>
      <c r="C27" s="14" t="s">
        <v>19</v>
      </c>
      <c r="D27" s="88">
        <v>3500</v>
      </c>
    </row>
    <row r="28" spans="1:4" s="2" customFormat="1" ht="40.5">
      <c r="A28" s="91">
        <v>8</v>
      </c>
      <c r="B28" s="56" t="s">
        <v>119</v>
      </c>
      <c r="C28" s="9" t="s">
        <v>14</v>
      </c>
      <c r="D28" s="88">
        <v>380</v>
      </c>
    </row>
    <row r="29" spans="1:4" s="2" customFormat="1" ht="40.5">
      <c r="A29" s="90">
        <v>9</v>
      </c>
      <c r="B29" s="59" t="s">
        <v>54</v>
      </c>
      <c r="C29" s="9" t="s">
        <v>51</v>
      </c>
      <c r="D29" s="88">
        <v>1230</v>
      </c>
    </row>
    <row r="30" spans="1:4" s="2" customFormat="1" ht="16.5">
      <c r="A30" s="83"/>
      <c r="B30" s="22" t="s">
        <v>58</v>
      </c>
      <c r="C30" s="84"/>
      <c r="D30" s="17"/>
    </row>
    <row r="31" spans="1:4" s="2" customFormat="1" ht="27">
      <c r="A31" s="29">
        <v>1</v>
      </c>
      <c r="B31" s="60" t="s">
        <v>37</v>
      </c>
      <c r="C31" s="14" t="s">
        <v>11</v>
      </c>
      <c r="D31" s="88">
        <v>2120.5</v>
      </c>
    </row>
    <row r="32" spans="1:4" s="2" customFormat="1" ht="16.5">
      <c r="A32" s="29">
        <v>2</v>
      </c>
      <c r="B32" s="60" t="s">
        <v>74</v>
      </c>
      <c r="C32" s="14" t="s">
        <v>11</v>
      </c>
      <c r="D32" s="88">
        <v>62</v>
      </c>
    </row>
    <row r="33" spans="1:4" s="2" customFormat="1" ht="16.5">
      <c r="A33" s="29">
        <v>3</v>
      </c>
      <c r="B33" s="60" t="s">
        <v>38</v>
      </c>
      <c r="C33" s="14" t="s">
        <v>11</v>
      </c>
      <c r="D33" s="88">
        <v>60</v>
      </c>
    </row>
    <row r="34" spans="1:4" s="2" customFormat="1" ht="16.5">
      <c r="A34" s="29">
        <v>4</v>
      </c>
      <c r="B34" s="60" t="s">
        <v>39</v>
      </c>
      <c r="C34" s="14" t="s">
        <v>11</v>
      </c>
      <c r="D34" s="88">
        <v>105</v>
      </c>
    </row>
    <row r="35" spans="1:4" s="2" customFormat="1" ht="27">
      <c r="A35" s="31">
        <v>5</v>
      </c>
      <c r="B35" s="55" t="s">
        <v>60</v>
      </c>
      <c r="C35" s="14" t="s">
        <v>11</v>
      </c>
      <c r="D35" s="34">
        <v>540</v>
      </c>
    </row>
    <row r="36" spans="1:4" s="2" customFormat="1" ht="27">
      <c r="A36" s="31">
        <v>6</v>
      </c>
      <c r="B36" s="55" t="s">
        <v>109</v>
      </c>
      <c r="C36" s="14" t="s">
        <v>11</v>
      </c>
      <c r="D36" s="34">
        <v>2900</v>
      </c>
    </row>
    <row r="37" spans="1:4" s="2" customFormat="1" ht="40.5">
      <c r="A37" s="29">
        <v>7</v>
      </c>
      <c r="B37" s="60" t="s">
        <v>83</v>
      </c>
      <c r="C37" s="14" t="s">
        <v>11</v>
      </c>
      <c r="D37" s="88">
        <v>45</v>
      </c>
    </row>
    <row r="38" spans="1:4" s="2" customFormat="1" ht="18">
      <c r="A38" s="83">
        <v>8</v>
      </c>
      <c r="B38" s="56" t="s">
        <v>79</v>
      </c>
      <c r="C38" s="14" t="s">
        <v>77</v>
      </c>
      <c r="D38" s="88">
        <v>517</v>
      </c>
    </row>
    <row r="39" spans="1:4" s="2" customFormat="1" ht="15.75">
      <c r="A39" s="85">
        <v>9</v>
      </c>
      <c r="B39" s="56" t="s">
        <v>82</v>
      </c>
      <c r="C39" s="14" t="s">
        <v>15</v>
      </c>
      <c r="D39" s="88">
        <v>150</v>
      </c>
    </row>
    <row r="40" spans="1:4" s="2" customFormat="1" ht="27">
      <c r="A40" s="31">
        <v>10</v>
      </c>
      <c r="B40" s="55" t="s">
        <v>99</v>
      </c>
      <c r="C40" s="14" t="s">
        <v>11</v>
      </c>
      <c r="D40" s="34">
        <v>150</v>
      </c>
    </row>
    <row r="41" spans="1:4" s="2" customFormat="1" ht="33">
      <c r="A41" s="21"/>
      <c r="B41" s="22" t="s">
        <v>87</v>
      </c>
      <c r="C41" s="21"/>
      <c r="D41" s="21"/>
    </row>
    <row r="42" spans="1:4" s="2" customFormat="1" ht="15.75">
      <c r="A42" s="29">
        <v>1</v>
      </c>
      <c r="B42" s="56" t="s">
        <v>64</v>
      </c>
      <c r="C42" s="14" t="s">
        <v>4</v>
      </c>
      <c r="D42" s="34">
        <v>3</v>
      </c>
    </row>
    <row r="43" spans="1:4" s="2" customFormat="1" ht="15.75">
      <c r="A43" s="29">
        <v>2</v>
      </c>
      <c r="B43" s="56" t="s">
        <v>65</v>
      </c>
      <c r="C43" s="14" t="s">
        <v>4</v>
      </c>
      <c r="D43" s="34">
        <v>12</v>
      </c>
    </row>
    <row r="44" spans="1:4" s="2" customFormat="1" ht="15.75">
      <c r="A44" s="83">
        <v>3</v>
      </c>
      <c r="B44" s="56" t="s">
        <v>84</v>
      </c>
      <c r="C44" s="14" t="s">
        <v>85</v>
      </c>
      <c r="D44" s="34">
        <v>6</v>
      </c>
    </row>
    <row r="45" spans="1:4" s="2" customFormat="1" ht="27">
      <c r="A45" s="83">
        <v>4</v>
      </c>
      <c r="B45" s="56" t="s">
        <v>89</v>
      </c>
      <c r="C45" s="14" t="s">
        <v>15</v>
      </c>
      <c r="D45" s="88">
        <v>0.71</v>
      </c>
    </row>
    <row r="46" spans="1:4" s="2" customFormat="1" ht="33">
      <c r="A46" s="20"/>
      <c r="B46" s="23" t="s">
        <v>66</v>
      </c>
      <c r="C46" s="61"/>
      <c r="D46" s="62"/>
    </row>
    <row r="47" spans="1:4" s="2" customFormat="1" ht="40.5">
      <c r="A47" s="81">
        <v>1</v>
      </c>
      <c r="B47" s="8" t="s">
        <v>70</v>
      </c>
      <c r="C47" s="9" t="s">
        <v>2</v>
      </c>
      <c r="D47" s="10">
        <v>2280</v>
      </c>
    </row>
    <row r="48" spans="1:4" s="2" customFormat="1" ht="15.75">
      <c r="A48" s="51"/>
      <c r="B48" s="12" t="s">
        <v>72</v>
      </c>
      <c r="C48" s="18"/>
      <c r="D48" s="80"/>
    </row>
    <row r="49" spans="1:4" s="2" customFormat="1">
      <c r="A49" s="83">
        <v>1</v>
      </c>
      <c r="B49" s="56" t="s">
        <v>95</v>
      </c>
      <c r="C49" s="83" t="s">
        <v>14</v>
      </c>
      <c r="D49" s="88" t="e">
        <f>#REF!</f>
        <v>#REF!</v>
      </c>
    </row>
    <row r="50" spans="1:4" s="2" customFormat="1" ht="27">
      <c r="A50" s="83">
        <v>2</v>
      </c>
      <c r="B50" s="56" t="s">
        <v>92</v>
      </c>
      <c r="C50" s="83" t="s">
        <v>14</v>
      </c>
      <c r="D50" s="89" t="e">
        <f>#REF!</f>
        <v>#REF!</v>
      </c>
    </row>
    <row r="51" spans="1:4" ht="25.5">
      <c r="A51" s="82">
        <v>3</v>
      </c>
      <c r="B51" s="57" t="s">
        <v>68</v>
      </c>
      <c r="C51" s="19" t="s">
        <v>14</v>
      </c>
      <c r="D51" s="88">
        <v>6565</v>
      </c>
    </row>
    <row r="52" spans="1:4" ht="25.5">
      <c r="A52" s="79">
        <v>4</v>
      </c>
      <c r="B52" s="57" t="s">
        <v>121</v>
      </c>
      <c r="C52" s="19" t="s">
        <v>13</v>
      </c>
      <c r="D52" s="88">
        <v>105</v>
      </c>
    </row>
    <row r="55" spans="1:4">
      <c r="A55" s="238" t="s">
        <v>116</v>
      </c>
      <c r="B55" s="238"/>
      <c r="C55" s="238"/>
      <c r="D55" s="238"/>
    </row>
    <row r="228" spans="1:1">
      <c r="A228" s="1" t="s">
        <v>118</v>
      </c>
    </row>
  </sheetData>
  <mergeCells count="3">
    <mergeCell ref="A55:D55"/>
    <mergeCell ref="A2:D2"/>
    <mergeCell ref="A3:D3"/>
  </mergeCells>
  <printOptions horizontalCentered="1"/>
  <pageMargins left="0" right="0" top="0.39370078740157483" bottom="0.27559055118110237"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D216"/>
  <sheetViews>
    <sheetView zoomScaleNormal="100" zoomScaleSheetLayoutView="115" workbookViewId="0">
      <selection activeCell="A47" sqref="A47:M49"/>
    </sheetView>
  </sheetViews>
  <sheetFormatPr defaultRowHeight="15"/>
  <cols>
    <col min="1" max="1" width="4.7109375" style="1" customWidth="1"/>
    <col min="2" max="2" width="65.7109375" style="2" customWidth="1"/>
    <col min="3" max="3" width="8.7109375" style="2" customWidth="1"/>
    <col min="4" max="4" width="12.7109375" style="2" customWidth="1"/>
    <col min="5" max="5" width="8" customWidth="1"/>
    <col min="7" max="7" width="7" customWidth="1"/>
    <col min="9" max="9" width="7.42578125" customWidth="1"/>
  </cols>
  <sheetData>
    <row r="2" spans="1:4">
      <c r="A2" s="239" t="s">
        <v>29</v>
      </c>
      <c r="B2" s="239"/>
      <c r="C2" s="239"/>
      <c r="D2" s="239"/>
    </row>
    <row r="3" spans="1:4" ht="16.5">
      <c r="A3" s="240" t="s">
        <v>102</v>
      </c>
      <c r="B3" s="240"/>
      <c r="C3" s="240"/>
      <c r="D3" s="240"/>
    </row>
    <row r="4" spans="1:4" ht="16.5">
      <c r="A4" s="3"/>
      <c r="B4" s="40"/>
      <c r="C4" s="40"/>
      <c r="D4" s="40"/>
    </row>
    <row r="5" spans="1:4">
      <c r="A5" s="53"/>
      <c r="B5" s="4"/>
      <c r="C5" s="53"/>
      <c r="D5" s="5"/>
    </row>
    <row r="6" spans="1:4" ht="27">
      <c r="A6" s="41" t="s">
        <v>0</v>
      </c>
      <c r="B6" s="41" t="s">
        <v>105</v>
      </c>
      <c r="C6" s="41" t="s">
        <v>7</v>
      </c>
      <c r="D6" s="41" t="s">
        <v>8</v>
      </c>
    </row>
    <row r="7" spans="1:4">
      <c r="A7" s="41">
        <v>1</v>
      </c>
      <c r="B7" s="41">
        <v>2</v>
      </c>
      <c r="C7" s="41">
        <v>3</v>
      </c>
      <c r="D7" s="41">
        <v>4</v>
      </c>
    </row>
    <row r="8" spans="1:4" s="2" customFormat="1">
      <c r="A8" s="41"/>
      <c r="B8" s="15"/>
      <c r="C8" s="27"/>
      <c r="D8" s="17"/>
    </row>
    <row r="9" spans="1:4" s="2" customFormat="1" ht="16.5">
      <c r="A9" s="69">
        <v>1</v>
      </c>
      <c r="B9" s="70" t="s">
        <v>106</v>
      </c>
      <c r="C9" s="14" t="s">
        <v>12</v>
      </c>
      <c r="D9" s="39">
        <v>494.7</v>
      </c>
    </row>
    <row r="10" spans="1:4" s="2" customFormat="1">
      <c r="A10" s="69">
        <v>2</v>
      </c>
      <c r="B10" s="58" t="s">
        <v>47</v>
      </c>
      <c r="C10" s="41" t="s">
        <v>44</v>
      </c>
      <c r="D10" s="39">
        <v>1600.5</v>
      </c>
    </row>
    <row r="11" spans="1:4" s="2" customFormat="1">
      <c r="A11" s="69">
        <v>3</v>
      </c>
      <c r="B11" s="58" t="s">
        <v>46</v>
      </c>
      <c r="C11" s="41" t="s">
        <v>25</v>
      </c>
      <c r="D11" s="39">
        <v>7275</v>
      </c>
    </row>
    <row r="12" spans="1:4" s="2" customFormat="1">
      <c r="A12" s="69">
        <v>4</v>
      </c>
      <c r="B12" s="58" t="s">
        <v>97</v>
      </c>
      <c r="C12" s="41" t="s">
        <v>15</v>
      </c>
      <c r="D12" s="39">
        <v>12.804</v>
      </c>
    </row>
    <row r="13" spans="1:4" s="2" customFormat="1">
      <c r="A13" s="69">
        <v>5</v>
      </c>
      <c r="B13" s="58" t="s">
        <v>22</v>
      </c>
      <c r="C13" s="41" t="s">
        <v>21</v>
      </c>
      <c r="D13" s="39">
        <v>3.2450000000000001</v>
      </c>
    </row>
    <row r="14" spans="1:4" s="2" customFormat="1">
      <c r="A14" s="69">
        <v>6</v>
      </c>
      <c r="B14" s="58" t="s">
        <v>103</v>
      </c>
      <c r="C14" s="41" t="s">
        <v>1</v>
      </c>
      <c r="D14" s="39">
        <v>595</v>
      </c>
    </row>
    <row r="15" spans="1:4" s="2" customFormat="1">
      <c r="A15" s="69">
        <v>7</v>
      </c>
      <c r="B15" s="58" t="s">
        <v>104</v>
      </c>
      <c r="C15" s="41" t="s">
        <v>1</v>
      </c>
      <c r="D15" s="39">
        <v>425.6</v>
      </c>
    </row>
    <row r="16" spans="1:4" s="2" customFormat="1" ht="16.5">
      <c r="A16" s="69">
        <v>8</v>
      </c>
      <c r="B16" s="58" t="s">
        <v>18</v>
      </c>
      <c r="C16" s="14" t="s">
        <v>12</v>
      </c>
      <c r="D16" s="39">
        <v>22.419999999999998</v>
      </c>
    </row>
    <row r="17" spans="1:4" s="2" customFormat="1" ht="16.5">
      <c r="A17" s="69">
        <v>9</v>
      </c>
      <c r="B17" s="71" t="s">
        <v>16</v>
      </c>
      <c r="C17" s="14" t="s">
        <v>12</v>
      </c>
      <c r="D17" s="39">
        <v>0.312</v>
      </c>
    </row>
    <row r="18" spans="1:4" s="2" customFormat="1">
      <c r="A18" s="69">
        <v>10</v>
      </c>
      <c r="B18" s="72" t="s">
        <v>76</v>
      </c>
      <c r="C18" s="19" t="s">
        <v>14</v>
      </c>
      <c r="D18" s="39">
        <v>76</v>
      </c>
    </row>
    <row r="19" spans="1:4" s="2" customFormat="1" ht="16.5">
      <c r="A19" s="69">
        <v>11</v>
      </c>
      <c r="B19" s="73" t="s">
        <v>52</v>
      </c>
      <c r="C19" s="14" t="s">
        <v>11</v>
      </c>
      <c r="D19" s="39">
        <v>738</v>
      </c>
    </row>
    <row r="20" spans="1:4" s="2" customFormat="1" ht="16.5">
      <c r="A20" s="69">
        <v>12</v>
      </c>
      <c r="B20" s="73" t="s">
        <v>53</v>
      </c>
      <c r="C20" s="14" t="s">
        <v>12</v>
      </c>
      <c r="D20" s="39">
        <v>0.61499999999999999</v>
      </c>
    </row>
    <row r="21" spans="1:4" s="2" customFormat="1" ht="16.5">
      <c r="A21" s="69">
        <v>13</v>
      </c>
      <c r="B21" s="55" t="s">
        <v>59</v>
      </c>
      <c r="C21" s="14" t="s">
        <v>12</v>
      </c>
      <c r="D21" s="34">
        <v>101.01</v>
      </c>
    </row>
    <row r="22" spans="1:4" s="2" customFormat="1" ht="15.75">
      <c r="A22" s="69">
        <v>14</v>
      </c>
      <c r="B22" s="56" t="s">
        <v>80</v>
      </c>
      <c r="C22" s="74" t="s">
        <v>25</v>
      </c>
      <c r="D22" s="34">
        <v>130.80099999999999</v>
      </c>
    </row>
    <row r="23" spans="1:4" s="2" customFormat="1" ht="15.75">
      <c r="A23" s="69">
        <v>15</v>
      </c>
      <c r="B23" s="56" t="s">
        <v>78</v>
      </c>
      <c r="C23" s="74" t="s">
        <v>25</v>
      </c>
      <c r="D23" s="34">
        <v>15.51</v>
      </c>
    </row>
    <row r="24" spans="1:4" s="2" customFormat="1">
      <c r="A24" s="69">
        <v>16</v>
      </c>
      <c r="B24" s="56" t="s">
        <v>96</v>
      </c>
      <c r="C24" s="41" t="s">
        <v>25</v>
      </c>
      <c r="D24" s="34">
        <v>300</v>
      </c>
    </row>
    <row r="25" spans="1:4" s="2" customFormat="1">
      <c r="A25" s="69">
        <v>17</v>
      </c>
      <c r="B25" s="56" t="s">
        <v>86</v>
      </c>
      <c r="C25" s="41" t="s">
        <v>85</v>
      </c>
      <c r="D25" s="42">
        <v>6</v>
      </c>
    </row>
    <row r="26" spans="1:4" s="2" customFormat="1">
      <c r="A26" s="69">
        <v>18</v>
      </c>
      <c r="B26" s="56" t="s">
        <v>107</v>
      </c>
      <c r="C26" s="41" t="s">
        <v>14</v>
      </c>
      <c r="D26" s="34">
        <v>75</v>
      </c>
    </row>
    <row r="27" spans="1:4" s="2" customFormat="1">
      <c r="A27" s="69">
        <v>19</v>
      </c>
      <c r="B27" s="56" t="s">
        <v>108</v>
      </c>
      <c r="C27" s="41" t="s">
        <v>14</v>
      </c>
      <c r="D27" s="34">
        <v>65</v>
      </c>
    </row>
    <row r="28" spans="1:4" s="2" customFormat="1">
      <c r="A28" s="69">
        <v>20</v>
      </c>
      <c r="B28" s="56" t="s">
        <v>88</v>
      </c>
      <c r="C28" s="41" t="s">
        <v>14</v>
      </c>
      <c r="D28" s="34">
        <v>18</v>
      </c>
    </row>
    <row r="29" spans="1:4" s="2" customFormat="1" ht="27">
      <c r="A29" s="69">
        <v>21</v>
      </c>
      <c r="B29" s="56" t="s">
        <v>69</v>
      </c>
      <c r="C29" s="41" t="s">
        <v>3</v>
      </c>
      <c r="D29" s="39">
        <v>2052</v>
      </c>
    </row>
    <row r="30" spans="1:4" s="2" customFormat="1">
      <c r="A30" s="69">
        <v>22</v>
      </c>
      <c r="B30" s="56" t="s">
        <v>90</v>
      </c>
      <c r="C30" s="41" t="s">
        <v>14</v>
      </c>
      <c r="D30" s="42">
        <f>500*1.01</f>
        <v>505</v>
      </c>
    </row>
    <row r="31" spans="1:4" s="2" customFormat="1">
      <c r="A31" s="69">
        <v>23</v>
      </c>
      <c r="B31" s="56" t="s">
        <v>91</v>
      </c>
      <c r="C31" s="41" t="s">
        <v>14</v>
      </c>
      <c r="D31" s="42">
        <f>1200*1.01</f>
        <v>1212</v>
      </c>
    </row>
    <row r="32" spans="1:4" s="2" customFormat="1">
      <c r="A32" s="69">
        <v>24</v>
      </c>
      <c r="B32" s="56" t="s">
        <v>93</v>
      </c>
      <c r="C32" s="41" t="s">
        <v>14</v>
      </c>
      <c r="D32" s="42">
        <f>4500*1.01</f>
        <v>4545</v>
      </c>
    </row>
    <row r="33" spans="1:4" s="2" customFormat="1">
      <c r="A33" s="69">
        <v>25</v>
      </c>
      <c r="B33" s="56" t="s">
        <v>94</v>
      </c>
      <c r="C33" s="41" t="s">
        <v>14</v>
      </c>
      <c r="D33" s="42">
        <f>250*1.02</f>
        <v>255</v>
      </c>
    </row>
    <row r="34" spans="1:4" s="2" customFormat="1">
      <c r="A34" s="69">
        <v>26</v>
      </c>
      <c r="B34" s="56" t="s">
        <v>24</v>
      </c>
      <c r="C34" s="41" t="s">
        <v>14</v>
      </c>
      <c r="D34" s="42">
        <v>6696.3</v>
      </c>
    </row>
    <row r="35" spans="1:4" s="2" customFormat="1" ht="15.75">
      <c r="A35" s="69">
        <v>27</v>
      </c>
      <c r="B35" s="75" t="s">
        <v>120</v>
      </c>
      <c r="C35" s="76" t="s">
        <v>85</v>
      </c>
      <c r="D35" s="42">
        <v>74</v>
      </c>
    </row>
    <row r="36" spans="1:4" s="2" customFormat="1" ht="15.75">
      <c r="A36" s="69">
        <v>28</v>
      </c>
      <c r="B36" s="75" t="s">
        <v>71</v>
      </c>
      <c r="C36" s="76" t="s">
        <v>85</v>
      </c>
      <c r="D36" s="42">
        <v>31</v>
      </c>
    </row>
    <row r="37" spans="1:4">
      <c r="A37" s="69">
        <v>29</v>
      </c>
      <c r="B37" s="56" t="s">
        <v>45</v>
      </c>
      <c r="C37" s="78" t="s">
        <v>115</v>
      </c>
      <c r="D37" s="77">
        <v>130.94999999999999</v>
      </c>
    </row>
    <row r="38" spans="1:4">
      <c r="A38" s="69">
        <v>30</v>
      </c>
      <c r="B38" s="56" t="s">
        <v>110</v>
      </c>
      <c r="C38" s="78" t="s">
        <v>114</v>
      </c>
      <c r="D38" s="77">
        <v>27.645</v>
      </c>
    </row>
    <row r="39" spans="1:4">
      <c r="A39" s="69">
        <v>31</v>
      </c>
      <c r="B39" s="56" t="s">
        <v>111</v>
      </c>
      <c r="C39" s="78" t="s">
        <v>114</v>
      </c>
      <c r="D39" s="78">
        <v>105</v>
      </c>
    </row>
    <row r="40" spans="1:4">
      <c r="A40" s="69">
        <v>32</v>
      </c>
      <c r="B40" s="56" t="s">
        <v>112</v>
      </c>
      <c r="C40" s="78" t="s">
        <v>114</v>
      </c>
      <c r="D40" s="78">
        <v>60</v>
      </c>
    </row>
    <row r="41" spans="1:4">
      <c r="A41" s="69">
        <v>33</v>
      </c>
      <c r="B41" s="56" t="s">
        <v>113</v>
      </c>
      <c r="C41" s="78" t="s">
        <v>114</v>
      </c>
      <c r="D41" s="78">
        <v>45</v>
      </c>
    </row>
    <row r="42" spans="1:4">
      <c r="A42" s="92"/>
      <c r="B42" s="93"/>
      <c r="C42" s="94"/>
      <c r="D42" s="94"/>
    </row>
    <row r="43" spans="1:4">
      <c r="A43" s="92"/>
      <c r="B43" s="93"/>
      <c r="C43" s="94"/>
      <c r="D43" s="94"/>
    </row>
    <row r="44" spans="1:4">
      <c r="A44" s="238" t="s">
        <v>117</v>
      </c>
      <c r="B44" s="238"/>
      <c r="C44" s="238"/>
      <c r="D44" s="238"/>
    </row>
    <row r="216" spans="1:1">
      <c r="A216" s="1" t="s">
        <v>118</v>
      </c>
    </row>
  </sheetData>
  <mergeCells count="3">
    <mergeCell ref="A44:D44"/>
    <mergeCell ref="A2:D2"/>
    <mergeCell ref="A3:D3"/>
  </mergeCells>
  <printOptions horizontalCentered="1"/>
  <pageMargins left="0" right="0" top="0.39370078740157483" bottom="0.27559055118110237"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გამსხვილებული შალიკაშვილი</vt:lpstr>
      <vt:lpstr>გამსხვილებული გალაქტიონის ხიდი</vt:lpstr>
      <vt:lpstr>სამუშაოთა უწყისი გალაქტიონის ხ </vt:lpstr>
      <vt:lpstr>მასალათა უწყისი გალაქტიონი ხიდი</vt:lpstr>
      <vt:lpstr>'გამსხვილებული შალიკაშვილი'!Print_Area</vt:lpstr>
      <vt:lpstr>'გამსხვილებული გალაქტიონის ხიდი'!Print_Titles</vt:lpstr>
      <vt:lpstr>'მასალათა უწყისი გალაქტიონი ხიდი'!Print_Titles</vt:lpstr>
      <vt:lpstr>'სამუშაოთა უწყისი გალაქტიონის ხ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2023-02-08T09:24:44Z</dcterms:modified>
</cp:coreProperties>
</file>