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naki 2021\garadoki\"/>
    </mc:Choice>
  </mc:AlternateContent>
  <bookViews>
    <workbookView xWindow="240" yWindow="135" windowWidth="19440" windowHeight="7875" activeTab="1"/>
  </bookViews>
  <sheets>
    <sheet name="1 (2)" sheetId="31" r:id="rId1"/>
    <sheet name="1" sheetId="30" r:id="rId2"/>
  </sheets>
  <definedNames>
    <definedName name="_xlnm.Print_Area" localSheetId="1">'1'!$A$1:$O$44</definedName>
    <definedName name="_xlnm.Print_Area" localSheetId="0">'1 (2)'!$A$1:$N$14</definedName>
  </definedNames>
  <calcPr calcId="162913"/>
</workbook>
</file>

<file path=xl/calcChain.xml><?xml version="1.0" encoding="utf-8"?>
<calcChain xmlns="http://schemas.openxmlformats.org/spreadsheetml/2006/main">
  <c r="D34" i="30" l="1"/>
  <c r="N34" i="30"/>
  <c r="M34" i="30"/>
  <c r="L34" i="30"/>
  <c r="K34" i="30"/>
  <c r="J34" i="30"/>
  <c r="I34" i="30"/>
  <c r="H34" i="30"/>
  <c r="G34" i="30"/>
  <c r="B9" i="31" l="1"/>
  <c r="G6" i="31"/>
  <c r="H6" i="31"/>
  <c r="J6" i="31"/>
  <c r="K6" i="31" s="1"/>
  <c r="M6" i="31"/>
  <c r="G7" i="31"/>
  <c r="H7" i="31"/>
  <c r="J7" i="31"/>
  <c r="K7" i="31" s="1"/>
  <c r="M7" i="31"/>
  <c r="G8" i="31"/>
  <c r="H8" i="31"/>
  <c r="J8" i="31"/>
  <c r="K8" i="31" s="1"/>
  <c r="L8" i="31"/>
  <c r="M8" i="31"/>
  <c r="G9" i="31"/>
  <c r="H9" i="31"/>
  <c r="J9" i="31"/>
  <c r="K9" i="31" s="1"/>
  <c r="M9" i="31"/>
  <c r="D10" i="31"/>
  <c r="G10" i="31" l="1"/>
  <c r="I9" i="31"/>
  <c r="H10" i="31"/>
  <c r="J10" i="31"/>
  <c r="I7" i="31"/>
  <c r="M10" i="31"/>
  <c r="I8" i="31"/>
  <c r="L7" i="31"/>
  <c r="K10" i="31"/>
  <c r="L9" i="31"/>
  <c r="I6" i="31"/>
  <c r="L6" i="31"/>
  <c r="L10" i="31" l="1"/>
  <c r="I10" i="31"/>
  <c r="D37" i="30" l="1"/>
  <c r="K37" i="30" s="1"/>
  <c r="N39" i="30"/>
  <c r="K39" i="30"/>
  <c r="J39" i="30" s="1"/>
  <c r="H39" i="30"/>
  <c r="G39" i="30"/>
  <c r="K38" i="30"/>
  <c r="J38" i="30" s="1"/>
  <c r="G38" i="30"/>
  <c r="N38" i="30"/>
  <c r="N36" i="30"/>
  <c r="K36" i="30"/>
  <c r="J36" i="30" s="1"/>
  <c r="H36" i="30"/>
  <c r="G36" i="30"/>
  <c r="D13" i="30"/>
  <c r="D30" i="30"/>
  <c r="B32" i="30"/>
  <c r="N33" i="30"/>
  <c r="K33" i="30"/>
  <c r="L33" i="30" s="1"/>
  <c r="H33" i="30"/>
  <c r="G33" i="30"/>
  <c r="B33" i="30"/>
  <c r="N32" i="30"/>
  <c r="K32" i="30"/>
  <c r="L32" i="30" s="1"/>
  <c r="H32" i="30"/>
  <c r="G32" i="30"/>
  <c r="N31" i="30"/>
  <c r="K31" i="30"/>
  <c r="H31" i="30"/>
  <c r="G31" i="30"/>
  <c r="D23" i="30"/>
  <c r="N22" i="30"/>
  <c r="K22" i="30"/>
  <c r="M22" i="30" s="1"/>
  <c r="H22" i="30"/>
  <c r="G22" i="30"/>
  <c r="N21" i="30"/>
  <c r="K21" i="30"/>
  <c r="M21" i="30" s="1"/>
  <c r="H21" i="30"/>
  <c r="G21" i="30"/>
  <c r="N20" i="30"/>
  <c r="K20" i="30"/>
  <c r="M20" i="30" s="1"/>
  <c r="H20" i="30"/>
  <c r="G20" i="30"/>
  <c r="G23" i="30" s="1"/>
  <c r="G13" i="30"/>
  <c r="B14" i="30"/>
  <c r="G14" i="30"/>
  <c r="G15" i="30"/>
  <c r="G16" i="30"/>
  <c r="G17" i="30"/>
  <c r="G30" i="30" l="1"/>
  <c r="J31" i="30"/>
  <c r="G18" i="30"/>
  <c r="N13" i="30"/>
  <c r="D18" i="30"/>
  <c r="N37" i="30"/>
  <c r="N40" i="30" s="1"/>
  <c r="D40" i="30"/>
  <c r="N30" i="30"/>
  <c r="H30" i="30"/>
  <c r="G37" i="30"/>
  <c r="G40" i="30" s="1"/>
  <c r="K30" i="30"/>
  <c r="J30" i="30" s="1"/>
  <c r="I32" i="30"/>
  <c r="H37" i="30"/>
  <c r="J37" i="30"/>
  <c r="J40" i="30" s="1"/>
  <c r="L37" i="30"/>
  <c r="L36" i="30"/>
  <c r="H23" i="30"/>
  <c r="I36" i="30"/>
  <c r="M36" i="30"/>
  <c r="I37" i="30"/>
  <c r="M37" i="30"/>
  <c r="H38" i="30"/>
  <c r="L38" i="30"/>
  <c r="L39" i="30"/>
  <c r="K40" i="30"/>
  <c r="I38" i="30"/>
  <c r="M38" i="30"/>
  <c r="I39" i="30"/>
  <c r="M39" i="30"/>
  <c r="J33" i="30"/>
  <c r="J32" i="30"/>
  <c r="M30" i="30"/>
  <c r="I33" i="30"/>
  <c r="M33" i="30"/>
  <c r="M32" i="30"/>
  <c r="L31" i="30"/>
  <c r="I31" i="30"/>
  <c r="M31" i="30"/>
  <c r="K13" i="30"/>
  <c r="J20" i="30"/>
  <c r="J21" i="30"/>
  <c r="J22" i="30"/>
  <c r="L20" i="30"/>
  <c r="L21" i="30"/>
  <c r="L22" i="30"/>
  <c r="N23" i="30"/>
  <c r="M23" i="30"/>
  <c r="K23" i="30"/>
  <c r="I20" i="30"/>
  <c r="I21" i="30"/>
  <c r="I22" i="30"/>
  <c r="H13" i="30"/>
  <c r="J13" i="30" l="1"/>
  <c r="H40" i="30"/>
  <c r="I13" i="30"/>
  <c r="L30" i="30"/>
  <c r="I30" i="30"/>
  <c r="L40" i="30"/>
  <c r="M40" i="30"/>
  <c r="I40" i="30"/>
  <c r="L13" i="30"/>
  <c r="M13" i="30"/>
  <c r="I23" i="30"/>
  <c r="J23" i="30"/>
  <c r="L23" i="30"/>
  <c r="H14" i="30"/>
  <c r="H18" i="30" s="1"/>
  <c r="K14" i="30"/>
  <c r="L14" i="30" s="1"/>
  <c r="N14" i="30"/>
  <c r="H15" i="30"/>
  <c r="K15" i="30"/>
  <c r="I15" i="30" s="1"/>
  <c r="N15" i="30"/>
  <c r="H16" i="30"/>
  <c r="K16" i="30"/>
  <c r="J16" i="30" s="1"/>
  <c r="N16" i="30"/>
  <c r="H17" i="30"/>
  <c r="K17" i="30"/>
  <c r="L17" i="30" s="1"/>
  <c r="N17" i="30"/>
  <c r="B15" i="30"/>
  <c r="B16" i="30"/>
  <c r="B17" i="30"/>
  <c r="N18" i="30" l="1"/>
  <c r="K18" i="30"/>
  <c r="M16" i="30"/>
  <c r="I16" i="30"/>
  <c r="I17" i="30"/>
  <c r="L16" i="30"/>
  <c r="M17" i="30"/>
  <c r="J14" i="30"/>
  <c r="J17" i="30"/>
  <c r="L15" i="30"/>
  <c r="L18" i="30" s="1"/>
  <c r="J15" i="30"/>
  <c r="M14" i="30"/>
  <c r="I14" i="30"/>
  <c r="I18" i="30" s="1"/>
  <c r="M15" i="30"/>
  <c r="B11" i="30"/>
  <c r="M18" i="30" l="1"/>
  <c r="J18" i="30"/>
</calcChain>
</file>

<file path=xl/sharedStrings.xml><?xml version="1.0" encoding="utf-8"?>
<sst xmlns="http://schemas.openxmlformats.org/spreadsheetml/2006/main" count="108" uniqueCount="47">
  <si>
    <t>adgilmdebareoba</t>
  </si>
  <si>
    <t>saproeqto kilometri</t>
  </si>
  <si>
    <t>pk +                    dan</t>
  </si>
  <si>
    <t>safari</t>
  </si>
  <si>
    <t xml:space="preserve">monakveTis sigrZe                                                           m                         </t>
  </si>
  <si>
    <t>savali nawilis sigane                                          m</t>
  </si>
  <si>
    <t>sul</t>
  </si>
  <si>
    <t>Seadgina:                  m. adamia</t>
  </si>
  <si>
    <t>Seamowma:                  g. Todua</t>
  </si>
  <si>
    <t>misayreli gverdulebi</t>
  </si>
  <si>
    <t>SeniSvna</t>
  </si>
  <si>
    <t>m. adamia</t>
  </si>
  <si>
    <t>miwis vakisis sigane                          m</t>
  </si>
  <si>
    <t>0+00</t>
  </si>
  <si>
    <t>1+00</t>
  </si>
  <si>
    <t>2+00</t>
  </si>
  <si>
    <t>arsebuli safaris moyvana profilze greideriT Semotanili qviSa-xreSis damatebiT                                              m2</t>
  </si>
  <si>
    <t>safuZveli</t>
  </si>
  <si>
    <t>qviSa-xreSi                                   m2</t>
  </si>
  <si>
    <t>sagzao samosis mowyobis samuSaoTa moculobebis uwyisi</t>
  </si>
  <si>
    <t>RorRi 10 sm sisqiT                          m2</t>
  </si>
  <si>
    <t>3+00</t>
  </si>
  <si>
    <t>wvrilmarcvlovani, forovani, RorRovani asfaltobetonis cxeli narevi,marka II, sisqiT 4 sm                                            m2</t>
  </si>
  <si>
    <t>4+00</t>
  </si>
  <si>
    <t xml:space="preserve">  l.siWinava</t>
  </si>
  <si>
    <t>5+00</t>
  </si>
  <si>
    <t>6+00</t>
  </si>
  <si>
    <t>7+00</t>
  </si>
  <si>
    <t xml:space="preserve">samxedro dasaxlebaSi arsebuli korpusebis ezoebis keTilmowyoba, Sida gzebis reabilitacia da baRi ocnebis win moednis mowyoba. </t>
  </si>
  <si>
    <t>arsebuli safaris frezireba</t>
  </si>
  <si>
    <t>771,75 m-iani monakveTi</t>
  </si>
  <si>
    <t>3+56</t>
  </si>
  <si>
    <t>7+71,75</t>
  </si>
  <si>
    <t>225,961 m-iani monakveTi</t>
  </si>
  <si>
    <t>2+25,961</t>
  </si>
  <si>
    <t>549,57 m-iani monakveTi</t>
  </si>
  <si>
    <t>5+49,57</t>
  </si>
  <si>
    <t>2+01,47</t>
  </si>
  <si>
    <t>3+56,2</t>
  </si>
  <si>
    <t>222,825 m-iani monakveTi</t>
  </si>
  <si>
    <t>0+77,66</t>
  </si>
  <si>
    <r>
      <t xml:space="preserve">bitumi                                           </t>
    </r>
    <r>
      <rPr>
        <b/>
        <sz val="26"/>
        <color theme="1"/>
        <rFont val="AcadNusx"/>
      </rPr>
      <t xml:space="preserve">t                                                    </t>
    </r>
  </si>
  <si>
    <t>msxvilmarcvlovani, forovani, RorRovani asfaltobetonis cxeli narevi,marka II, sisqiT 6 sm                                            m2</t>
  </si>
  <si>
    <t>ორმული შეკეთება</t>
  </si>
  <si>
    <t>ასფალტობეტონის საფარი</t>
  </si>
  <si>
    <t>eki-uSafaTis damakavSirebeli gzis reabilitacia</t>
  </si>
  <si>
    <t>2+34,993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</si>
</sst>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AcadNusx"/>
    </font>
    <font>
      <sz val="26"/>
      <color theme="1"/>
      <name val="Calibri"/>
      <family val="2"/>
      <scheme val="minor"/>
    </font>
    <font>
      <b/>
      <sz val="26"/>
      <color theme="1"/>
      <name val="AcadNusx"/>
    </font>
    <font>
      <sz val="26"/>
      <color theme="1"/>
      <name val="AcadNusx"/>
    </font>
    <font>
      <sz val="26"/>
      <name val="AcadNusx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65" fontId="4" fillId="3" borderId="0" xfId="0" applyNumberFormat="1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>
      <alignment horizontal="center" vertical="center" wrapText="1"/>
    </xf>
    <xf numFmtId="2" fontId="4" fillId="3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/>
    <xf numFmtId="0" fontId="3" fillId="2" borderId="0" xfId="0" applyFont="1" applyFill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Border="1"/>
    <xf numFmtId="2" fontId="3" fillId="2" borderId="0" xfId="0" applyNumberFormat="1" applyFont="1" applyFill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4"/>
  <sheetViews>
    <sheetView view="pageBreakPreview" zoomScale="40" zoomScaleNormal="25" zoomScaleSheetLayoutView="40" workbookViewId="0">
      <selection activeCell="G10" sqref="G10"/>
    </sheetView>
  </sheetViews>
  <sheetFormatPr defaultRowHeight="33.75" x14ac:dyDescent="0.5"/>
  <cols>
    <col min="1" max="1" width="12.85546875" style="1" customWidth="1"/>
    <col min="2" max="6" width="26.42578125" style="1" customWidth="1"/>
    <col min="7" max="7" width="33.42578125" style="19" customWidth="1"/>
    <col min="8" max="8" width="28" style="1" customWidth="1"/>
    <col min="9" max="9" width="24.42578125" style="1" customWidth="1"/>
    <col min="10" max="10" width="32.7109375" style="1" customWidth="1"/>
    <col min="11" max="11" width="29.85546875" style="1" customWidth="1"/>
    <col min="12" max="12" width="35.85546875" style="1" customWidth="1"/>
    <col min="13" max="13" width="40.42578125" style="19" customWidth="1"/>
    <col min="14" max="14" width="21.42578125" style="1" customWidth="1"/>
    <col min="15" max="15" width="9.42578125" style="1" bestFit="1" customWidth="1"/>
    <col min="16" max="16" width="14.5703125" style="1" customWidth="1"/>
    <col min="17" max="17" width="9.42578125" style="1" bestFit="1" customWidth="1"/>
    <col min="18" max="16384" width="9.140625" style="1"/>
  </cols>
  <sheetData>
    <row r="1" spans="1:15" ht="38.25" x14ac:dyDescent="0.5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ht="38.25" x14ac:dyDescent="0.5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5" s="4" customFormat="1" ht="79.5" customHeight="1" x14ac:dyDescent="0.5">
      <c r="A3" s="34" t="s">
        <v>1</v>
      </c>
      <c r="B3" s="35" t="s">
        <v>0</v>
      </c>
      <c r="C3" s="35"/>
      <c r="D3" s="35" t="s">
        <v>4</v>
      </c>
      <c r="E3" s="35" t="s">
        <v>12</v>
      </c>
      <c r="F3" s="35" t="s">
        <v>5</v>
      </c>
      <c r="G3" s="35" t="s">
        <v>16</v>
      </c>
      <c r="H3" s="26" t="s">
        <v>17</v>
      </c>
      <c r="I3" s="35" t="s">
        <v>3</v>
      </c>
      <c r="J3" s="35"/>
      <c r="K3" s="35"/>
      <c r="L3" s="35"/>
      <c r="M3" s="26" t="s">
        <v>9</v>
      </c>
      <c r="N3" s="36" t="s">
        <v>10</v>
      </c>
      <c r="O3" s="3"/>
    </row>
    <row r="4" spans="1:15" s="4" customFormat="1" ht="409.5" customHeight="1" x14ac:dyDescent="0.5">
      <c r="A4" s="34"/>
      <c r="B4" s="26" t="s">
        <v>2</v>
      </c>
      <c r="C4" s="26" t="s">
        <v>2</v>
      </c>
      <c r="D4" s="35"/>
      <c r="E4" s="35"/>
      <c r="F4" s="35"/>
      <c r="G4" s="35"/>
      <c r="H4" s="26" t="s">
        <v>20</v>
      </c>
      <c r="I4" s="26" t="s">
        <v>41</v>
      </c>
      <c r="J4" s="26" t="s">
        <v>42</v>
      </c>
      <c r="K4" s="26" t="s">
        <v>41</v>
      </c>
      <c r="L4" s="26" t="s">
        <v>22</v>
      </c>
      <c r="M4" s="26" t="s">
        <v>18</v>
      </c>
      <c r="N4" s="36"/>
      <c r="O4" s="3"/>
    </row>
    <row r="5" spans="1:15" ht="33.75" customHeight="1" x14ac:dyDescent="0.5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5">
        <v>6</v>
      </c>
      <c r="G5" s="25">
        <v>8</v>
      </c>
      <c r="H5" s="25">
        <v>9</v>
      </c>
      <c r="I5" s="25">
        <v>10</v>
      </c>
      <c r="J5" s="25">
        <v>11</v>
      </c>
      <c r="K5" s="25">
        <v>12</v>
      </c>
      <c r="L5" s="25">
        <v>13</v>
      </c>
      <c r="M5" s="25">
        <v>14</v>
      </c>
      <c r="N5" s="25">
        <v>15</v>
      </c>
    </row>
    <row r="6" spans="1:15" ht="38.25" x14ac:dyDescent="0.5">
      <c r="A6" s="25"/>
      <c r="B6" s="25" t="s">
        <v>13</v>
      </c>
      <c r="C6" s="25" t="s">
        <v>14</v>
      </c>
      <c r="D6" s="25">
        <v>100</v>
      </c>
      <c r="E6" s="6">
        <v>6.5</v>
      </c>
      <c r="F6" s="6">
        <v>5.5</v>
      </c>
      <c r="G6" s="6">
        <f>D6*E6</f>
        <v>650</v>
      </c>
      <c r="H6" s="6">
        <f>D6*5.6</f>
        <v>560</v>
      </c>
      <c r="I6" s="7">
        <f>J6*0.0006</f>
        <v>0.32999999999999996</v>
      </c>
      <c r="J6" s="6">
        <f>F6*D6</f>
        <v>550</v>
      </c>
      <c r="K6" s="7">
        <f>J6*0.0003</f>
        <v>0.16499999999999998</v>
      </c>
      <c r="L6" s="6">
        <f>J6</f>
        <v>550</v>
      </c>
      <c r="M6" s="8">
        <f>D6</f>
        <v>100</v>
      </c>
      <c r="N6" s="30"/>
    </row>
    <row r="7" spans="1:15" ht="38.25" x14ac:dyDescent="0.5">
      <c r="A7" s="25"/>
      <c r="B7" s="25" t="s">
        <v>14</v>
      </c>
      <c r="C7" s="25" t="s">
        <v>15</v>
      </c>
      <c r="D7" s="25">
        <v>100</v>
      </c>
      <c r="E7" s="6">
        <v>6.5</v>
      </c>
      <c r="F7" s="6">
        <v>5.5</v>
      </c>
      <c r="G7" s="6">
        <f>D7*E7</f>
        <v>650</v>
      </c>
      <c r="H7" s="6">
        <f>D7*5.6</f>
        <v>560</v>
      </c>
      <c r="I7" s="7">
        <f>J7*0.0006</f>
        <v>0.32999999999999996</v>
      </c>
      <c r="J7" s="6">
        <f>F7*D7</f>
        <v>550</v>
      </c>
      <c r="K7" s="7">
        <f>J7*0.0003</f>
        <v>0.16499999999999998</v>
      </c>
      <c r="L7" s="6">
        <f>J7</f>
        <v>550</v>
      </c>
      <c r="M7" s="8">
        <f>D7</f>
        <v>100</v>
      </c>
      <c r="N7" s="30"/>
    </row>
    <row r="8" spans="1:15" ht="38.25" x14ac:dyDescent="0.5">
      <c r="A8" s="25"/>
      <c r="B8" s="25" t="s">
        <v>15</v>
      </c>
      <c r="C8" s="25" t="s">
        <v>21</v>
      </c>
      <c r="D8" s="25">
        <v>100</v>
      </c>
      <c r="E8" s="6">
        <v>6.5</v>
      </c>
      <c r="F8" s="6">
        <v>5.5</v>
      </c>
      <c r="G8" s="6">
        <f>D8*E8</f>
        <v>650</v>
      </c>
      <c r="H8" s="6">
        <f>D8*5.6</f>
        <v>560</v>
      </c>
      <c r="I8" s="7">
        <f>J8*0.0006</f>
        <v>0.32999999999999996</v>
      </c>
      <c r="J8" s="6">
        <f>F8*D8</f>
        <v>550</v>
      </c>
      <c r="K8" s="7">
        <f>J8*0.0003</f>
        <v>0.16499999999999998</v>
      </c>
      <c r="L8" s="6">
        <f>J8</f>
        <v>550</v>
      </c>
      <c r="M8" s="8">
        <f>D8</f>
        <v>100</v>
      </c>
      <c r="N8" s="30"/>
    </row>
    <row r="9" spans="1:15" ht="38.25" x14ac:dyDescent="0.5">
      <c r="A9" s="25"/>
      <c r="B9" s="25" t="str">
        <f>C8</f>
        <v>3+00</v>
      </c>
      <c r="C9" s="25" t="s">
        <v>38</v>
      </c>
      <c r="D9" s="25">
        <v>56.2</v>
      </c>
      <c r="E9" s="6">
        <v>6.5</v>
      </c>
      <c r="F9" s="6">
        <v>5.5</v>
      </c>
      <c r="G9" s="6">
        <f>D9*E9</f>
        <v>365.3</v>
      </c>
      <c r="H9" s="6">
        <f>D9*5.6</f>
        <v>314.71999999999997</v>
      </c>
      <c r="I9" s="7">
        <f>J9*0.0006</f>
        <v>0.18545999999999999</v>
      </c>
      <c r="J9" s="6">
        <f>F9*D9</f>
        <v>309.10000000000002</v>
      </c>
      <c r="K9" s="7">
        <f>J9*0.0003</f>
        <v>9.2729999999999993E-2</v>
      </c>
      <c r="L9" s="6">
        <f>J9</f>
        <v>309.10000000000002</v>
      </c>
      <c r="M9" s="8">
        <f>D9</f>
        <v>56.2</v>
      </c>
      <c r="N9" s="30"/>
    </row>
    <row r="10" spans="1:15" s="4" customFormat="1" ht="57" customHeight="1" x14ac:dyDescent="0.5">
      <c r="A10" s="31" t="s">
        <v>6</v>
      </c>
      <c r="B10" s="31"/>
      <c r="C10" s="31"/>
      <c r="D10" s="9">
        <f>SUM(D6:D9)</f>
        <v>356.2</v>
      </c>
      <c r="E10" s="10"/>
      <c r="F10" s="10"/>
      <c r="G10" s="9">
        <f t="shared" ref="G10:M10" si="0">SUM(G6:G9)</f>
        <v>2315.3000000000002</v>
      </c>
      <c r="H10" s="9">
        <f t="shared" si="0"/>
        <v>1994.72</v>
      </c>
      <c r="I10" s="9">
        <f t="shared" si="0"/>
        <v>1.1754599999999999</v>
      </c>
      <c r="J10" s="9">
        <f t="shared" si="0"/>
        <v>1959.1</v>
      </c>
      <c r="K10" s="9">
        <f t="shared" si="0"/>
        <v>0.58772999999999997</v>
      </c>
      <c r="L10" s="9">
        <f t="shared" si="0"/>
        <v>1959.1</v>
      </c>
      <c r="M10" s="9">
        <f t="shared" si="0"/>
        <v>356.2</v>
      </c>
      <c r="N10" s="30"/>
    </row>
    <row r="11" spans="1:15" s="4" customFormat="1" ht="38.25" x14ac:dyDescent="0.5">
      <c r="A11" s="11"/>
      <c r="B11" s="11"/>
      <c r="C11" s="11"/>
      <c r="D11" s="12"/>
      <c r="E11" s="13"/>
      <c r="F11" s="13"/>
      <c r="G11" s="14"/>
      <c r="H11" s="14"/>
      <c r="I11" s="14"/>
      <c r="J11" s="14"/>
      <c r="K11" s="14"/>
      <c r="L11" s="14"/>
      <c r="M11" s="14"/>
      <c r="N11" s="15"/>
    </row>
    <row r="12" spans="1:15" ht="38.25" x14ac:dyDescent="0.7">
      <c r="B12" s="16" t="s">
        <v>7</v>
      </c>
      <c r="C12" s="29" t="s">
        <v>24</v>
      </c>
      <c r="D12" s="29"/>
      <c r="E12" s="17"/>
      <c r="F12" s="18"/>
    </row>
    <row r="13" spans="1:15" ht="38.25" x14ac:dyDescent="0.7">
      <c r="B13" s="16"/>
      <c r="C13" s="20"/>
      <c r="D13" s="21"/>
      <c r="E13" s="20"/>
      <c r="G13" s="22"/>
    </row>
    <row r="14" spans="1:15" ht="38.25" x14ac:dyDescent="0.7">
      <c r="B14" s="16" t="s">
        <v>8</v>
      </c>
      <c r="C14" s="28" t="s">
        <v>11</v>
      </c>
      <c r="D14" s="28"/>
      <c r="G14" s="1"/>
      <c r="M14" s="1"/>
    </row>
  </sheetData>
  <mergeCells count="14">
    <mergeCell ref="C14:D14"/>
    <mergeCell ref="C12:D12"/>
    <mergeCell ref="N6:N10"/>
    <mergeCell ref="A10:C10"/>
    <mergeCell ref="A1:N1"/>
    <mergeCell ref="A2:N2"/>
    <mergeCell ref="A3:A4"/>
    <mergeCell ref="B3:C3"/>
    <mergeCell ref="D3:D4"/>
    <mergeCell ref="E3:E4"/>
    <mergeCell ref="F3:F4"/>
    <mergeCell ref="G3:G4"/>
    <mergeCell ref="N3:N4"/>
    <mergeCell ref="I3:L3"/>
  </mergeCells>
  <pageMargins left="0.25" right="0.25" top="0.75" bottom="0.75" header="0.3" footer="0.3"/>
  <pageSetup paperSize="9" scale="33" orientation="landscape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4"/>
  <sheetViews>
    <sheetView tabSelected="1" view="pageBreakPreview" topLeftCell="A22" zoomScale="40" zoomScaleNormal="25" zoomScaleSheetLayoutView="40" workbookViewId="0">
      <selection activeCell="G43" sqref="G43"/>
    </sheetView>
  </sheetViews>
  <sheetFormatPr defaultRowHeight="33.75" x14ac:dyDescent="0.5"/>
  <cols>
    <col min="1" max="1" width="12.85546875" style="1" customWidth="1"/>
    <col min="2" max="6" width="26.42578125" style="1" customWidth="1"/>
    <col min="7" max="7" width="26.42578125" style="19" customWidth="1"/>
    <col min="8" max="8" width="30.5703125" style="19" customWidth="1"/>
    <col min="9" max="9" width="29.42578125" style="1" customWidth="1"/>
    <col min="10" max="10" width="24.42578125" style="1" customWidth="1"/>
    <col min="11" max="11" width="32.7109375" style="1" customWidth="1"/>
    <col min="12" max="12" width="29.85546875" style="1" customWidth="1"/>
    <col min="13" max="13" width="35.85546875" style="1" customWidth="1"/>
    <col min="14" max="14" width="28.28515625" style="19" customWidth="1"/>
    <col min="15" max="15" width="21.42578125" style="1" customWidth="1"/>
    <col min="16" max="16" width="9.42578125" style="1" bestFit="1" customWidth="1"/>
    <col min="17" max="17" width="14.5703125" style="1" customWidth="1"/>
    <col min="18" max="18" width="9.42578125" style="1" bestFit="1" customWidth="1"/>
    <col min="19" max="16384" width="9.140625" style="1"/>
  </cols>
  <sheetData>
    <row r="1" spans="1:16" ht="60.75" customHeight="1" x14ac:dyDescent="0.5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ht="47.25" customHeight="1" x14ac:dyDescent="0.5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" customFormat="1" ht="68.25" customHeight="1" x14ac:dyDescent="0.5">
      <c r="A3" s="34" t="s">
        <v>1</v>
      </c>
      <c r="B3" s="35" t="s">
        <v>0</v>
      </c>
      <c r="C3" s="35"/>
      <c r="D3" s="35" t="s">
        <v>4</v>
      </c>
      <c r="E3" s="35" t="s">
        <v>12</v>
      </c>
      <c r="F3" s="35" t="s">
        <v>5</v>
      </c>
      <c r="G3" s="35" t="s">
        <v>29</v>
      </c>
      <c r="H3" s="35" t="s">
        <v>16</v>
      </c>
      <c r="I3" s="2" t="s">
        <v>17</v>
      </c>
      <c r="J3" s="35" t="s">
        <v>3</v>
      </c>
      <c r="K3" s="35"/>
      <c r="L3" s="35"/>
      <c r="M3" s="35"/>
      <c r="N3" s="2" t="s">
        <v>9</v>
      </c>
      <c r="O3" s="36" t="s">
        <v>10</v>
      </c>
      <c r="P3" s="3"/>
    </row>
    <row r="4" spans="1:16" s="4" customFormat="1" ht="409.5" customHeight="1" x14ac:dyDescent="0.5">
      <c r="A4" s="34"/>
      <c r="B4" s="2" t="s">
        <v>2</v>
      </c>
      <c r="C4" s="2" t="s">
        <v>2</v>
      </c>
      <c r="D4" s="35"/>
      <c r="E4" s="35"/>
      <c r="F4" s="35"/>
      <c r="G4" s="35"/>
      <c r="H4" s="35"/>
      <c r="I4" s="2" t="s">
        <v>20</v>
      </c>
      <c r="J4" s="2" t="s">
        <v>41</v>
      </c>
      <c r="K4" s="2" t="s">
        <v>42</v>
      </c>
      <c r="L4" s="2" t="s">
        <v>41</v>
      </c>
      <c r="M4" s="2" t="s">
        <v>22</v>
      </c>
      <c r="N4" s="2" t="s">
        <v>18</v>
      </c>
      <c r="O4" s="36"/>
      <c r="P4" s="3"/>
    </row>
    <row r="5" spans="1:16" ht="33.75" customHeight="1" x14ac:dyDescent="0.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8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</row>
    <row r="6" spans="1:16" ht="66" customHeight="1" x14ac:dyDescent="0.5">
      <c r="A6" s="37" t="s">
        <v>30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9"/>
    </row>
    <row r="7" spans="1:16" ht="33.75" customHeight="1" x14ac:dyDescent="0.5">
      <c r="A7" s="37" t="s">
        <v>43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24"/>
    </row>
    <row r="8" spans="1:16" ht="38.25" x14ac:dyDescent="0.5">
      <c r="A8" s="5"/>
      <c r="B8" s="5" t="s">
        <v>13</v>
      </c>
      <c r="C8" s="5" t="s">
        <v>14</v>
      </c>
      <c r="D8" s="5">
        <v>100</v>
      </c>
      <c r="E8" s="6"/>
      <c r="F8" s="6"/>
      <c r="G8" s="6"/>
      <c r="H8" s="6"/>
      <c r="I8" s="6"/>
      <c r="J8" s="7"/>
      <c r="K8" s="6"/>
      <c r="L8" s="7"/>
      <c r="M8" s="6"/>
      <c r="N8" s="8"/>
      <c r="O8" s="30"/>
    </row>
    <row r="9" spans="1:16" ht="38.25" x14ac:dyDescent="0.5">
      <c r="A9" s="5"/>
      <c r="B9" s="5" t="s">
        <v>14</v>
      </c>
      <c r="C9" s="5" t="s">
        <v>15</v>
      </c>
      <c r="D9" s="5">
        <v>100</v>
      </c>
      <c r="E9" s="6"/>
      <c r="F9" s="6"/>
      <c r="G9" s="6"/>
      <c r="H9" s="6"/>
      <c r="I9" s="6"/>
      <c r="J9" s="7"/>
      <c r="K9" s="6"/>
      <c r="L9" s="7"/>
      <c r="M9" s="6"/>
      <c r="N9" s="8"/>
      <c r="O9" s="30"/>
    </row>
    <row r="10" spans="1:16" ht="38.25" x14ac:dyDescent="0.5">
      <c r="A10" s="5"/>
      <c r="B10" s="5" t="s">
        <v>15</v>
      </c>
      <c r="C10" s="5" t="s">
        <v>21</v>
      </c>
      <c r="D10" s="5">
        <v>100</v>
      </c>
      <c r="E10" s="6"/>
      <c r="F10" s="6"/>
      <c r="G10" s="6"/>
      <c r="H10" s="6"/>
      <c r="I10" s="6"/>
      <c r="J10" s="7"/>
      <c r="K10" s="6"/>
      <c r="L10" s="7"/>
      <c r="M10" s="6"/>
      <c r="N10" s="6"/>
      <c r="O10" s="30"/>
    </row>
    <row r="11" spans="1:16" ht="38.25" x14ac:dyDescent="0.5">
      <c r="A11" s="5"/>
      <c r="B11" s="5" t="str">
        <f>C10</f>
        <v>3+00</v>
      </c>
      <c r="C11" s="5" t="s">
        <v>38</v>
      </c>
      <c r="D11" s="5">
        <v>56.2</v>
      </c>
      <c r="E11" s="6"/>
      <c r="F11" s="6"/>
      <c r="G11" s="6"/>
      <c r="H11" s="6"/>
      <c r="I11" s="6"/>
      <c r="J11" s="7"/>
      <c r="K11" s="6"/>
      <c r="L11" s="7"/>
      <c r="M11" s="6"/>
      <c r="N11" s="6"/>
      <c r="O11" s="30"/>
    </row>
    <row r="12" spans="1:16" ht="33.75" customHeight="1" x14ac:dyDescent="0.5">
      <c r="A12" s="37" t="s">
        <v>44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0"/>
    </row>
    <row r="13" spans="1:16" ht="38.25" x14ac:dyDescent="0.5">
      <c r="A13" s="5"/>
      <c r="B13" s="5" t="s">
        <v>31</v>
      </c>
      <c r="C13" s="5" t="s">
        <v>23</v>
      </c>
      <c r="D13" s="5">
        <f>400-356.2</f>
        <v>43.800000000000011</v>
      </c>
      <c r="E13" s="6">
        <v>6</v>
      </c>
      <c r="F13" s="6">
        <v>5</v>
      </c>
      <c r="G13" s="6">
        <f t="shared" ref="G13" si="0">F13*D13</f>
        <v>219.00000000000006</v>
      </c>
      <c r="H13" s="6">
        <f t="shared" ref="H13" si="1">D13*E13</f>
        <v>262.80000000000007</v>
      </c>
      <c r="I13" s="6">
        <f t="shared" ref="I13" si="2">K13</f>
        <v>219.00000000000006</v>
      </c>
      <c r="J13" s="7">
        <f t="shared" ref="J13" si="3">K13*0.0006</f>
        <v>0.13140000000000002</v>
      </c>
      <c r="K13" s="6">
        <f t="shared" ref="K13" si="4">F13*D13</f>
        <v>219.00000000000006</v>
      </c>
      <c r="L13" s="7">
        <f t="shared" ref="L13" si="5">K13*0.0003</f>
        <v>6.5700000000000008E-2</v>
      </c>
      <c r="M13" s="6">
        <f t="shared" ref="M13" si="6">K13</f>
        <v>219.00000000000006</v>
      </c>
      <c r="N13" s="6">
        <f t="shared" ref="N13" si="7">D13</f>
        <v>43.800000000000011</v>
      </c>
      <c r="O13" s="30"/>
    </row>
    <row r="14" spans="1:16" ht="38.25" x14ac:dyDescent="0.5">
      <c r="A14" s="5"/>
      <c r="B14" s="5" t="str">
        <f>C13</f>
        <v>4+00</v>
      </c>
      <c r="C14" s="5" t="s">
        <v>25</v>
      </c>
      <c r="D14" s="5">
        <v>100</v>
      </c>
      <c r="E14" s="6">
        <v>6</v>
      </c>
      <c r="F14" s="6">
        <v>5</v>
      </c>
      <c r="G14" s="6">
        <f t="shared" ref="G14:G17" si="8">F14*D14</f>
        <v>500</v>
      </c>
      <c r="H14" s="6">
        <f>D14*E14</f>
        <v>600</v>
      </c>
      <c r="I14" s="6">
        <f t="shared" ref="I14:I17" si="9">K14</f>
        <v>500</v>
      </c>
      <c r="J14" s="7">
        <f t="shared" ref="J14:J17" si="10">K14*0.0006</f>
        <v>0.3</v>
      </c>
      <c r="K14" s="6">
        <f>F14*D14</f>
        <v>500</v>
      </c>
      <c r="L14" s="7">
        <f t="shared" ref="L14:L17" si="11">K14*0.0003</f>
        <v>0.15</v>
      </c>
      <c r="M14" s="6">
        <f t="shared" ref="M14:M17" si="12">K14</f>
        <v>500</v>
      </c>
      <c r="N14" s="6">
        <f>D14</f>
        <v>100</v>
      </c>
      <c r="O14" s="30"/>
    </row>
    <row r="15" spans="1:16" ht="38.25" x14ac:dyDescent="0.5">
      <c r="A15" s="5"/>
      <c r="B15" s="5" t="str">
        <f t="shared" ref="B15:B17" si="13">C14</f>
        <v>5+00</v>
      </c>
      <c r="C15" s="5" t="s">
        <v>26</v>
      </c>
      <c r="D15" s="5">
        <v>100</v>
      </c>
      <c r="E15" s="6">
        <v>6</v>
      </c>
      <c r="F15" s="6">
        <v>5</v>
      </c>
      <c r="G15" s="6">
        <f t="shared" si="8"/>
        <v>500</v>
      </c>
      <c r="H15" s="6">
        <f>D15*E15</f>
        <v>600</v>
      </c>
      <c r="I15" s="6">
        <f t="shared" si="9"/>
        <v>500</v>
      </c>
      <c r="J15" s="7">
        <f t="shared" si="10"/>
        <v>0.3</v>
      </c>
      <c r="K15" s="6">
        <f>F15*D15</f>
        <v>500</v>
      </c>
      <c r="L15" s="7">
        <f t="shared" si="11"/>
        <v>0.15</v>
      </c>
      <c r="M15" s="6">
        <f t="shared" si="12"/>
        <v>500</v>
      </c>
      <c r="N15" s="6">
        <f>D15</f>
        <v>100</v>
      </c>
      <c r="O15" s="30"/>
    </row>
    <row r="16" spans="1:16" ht="38.25" x14ac:dyDescent="0.5">
      <c r="A16" s="5"/>
      <c r="B16" s="5" t="str">
        <f t="shared" si="13"/>
        <v>6+00</v>
      </c>
      <c r="C16" s="5" t="s">
        <v>27</v>
      </c>
      <c r="D16" s="5">
        <v>100</v>
      </c>
      <c r="E16" s="6">
        <v>6</v>
      </c>
      <c r="F16" s="6">
        <v>5</v>
      </c>
      <c r="G16" s="6">
        <f t="shared" si="8"/>
        <v>500</v>
      </c>
      <c r="H16" s="6">
        <f>D16*E16</f>
        <v>600</v>
      </c>
      <c r="I16" s="6">
        <f t="shared" si="9"/>
        <v>500</v>
      </c>
      <c r="J16" s="7">
        <f t="shared" si="10"/>
        <v>0.3</v>
      </c>
      <c r="K16" s="6">
        <f>F16*D16</f>
        <v>500</v>
      </c>
      <c r="L16" s="7">
        <f t="shared" si="11"/>
        <v>0.15</v>
      </c>
      <c r="M16" s="6">
        <f t="shared" si="12"/>
        <v>500</v>
      </c>
      <c r="N16" s="6">
        <f>D16</f>
        <v>100</v>
      </c>
      <c r="O16" s="30"/>
    </row>
    <row r="17" spans="1:15" ht="38.25" x14ac:dyDescent="0.5">
      <c r="A17" s="5"/>
      <c r="B17" s="5" t="str">
        <f t="shared" si="13"/>
        <v>7+00</v>
      </c>
      <c r="C17" s="5" t="s">
        <v>32</v>
      </c>
      <c r="D17" s="5">
        <v>71.75</v>
      </c>
      <c r="E17" s="6">
        <v>6</v>
      </c>
      <c r="F17" s="6">
        <v>5</v>
      </c>
      <c r="G17" s="6">
        <f t="shared" si="8"/>
        <v>358.75</v>
      </c>
      <c r="H17" s="6">
        <f>D17*E17</f>
        <v>430.5</v>
      </c>
      <c r="I17" s="6">
        <f t="shared" si="9"/>
        <v>358.75</v>
      </c>
      <c r="J17" s="7">
        <f t="shared" si="10"/>
        <v>0.21524999999999997</v>
      </c>
      <c r="K17" s="6">
        <f>F17*D17</f>
        <v>358.75</v>
      </c>
      <c r="L17" s="7">
        <f t="shared" si="11"/>
        <v>0.10762499999999998</v>
      </c>
      <c r="M17" s="6">
        <f t="shared" si="12"/>
        <v>358.75</v>
      </c>
      <c r="N17" s="6">
        <f>D17</f>
        <v>71.75</v>
      </c>
      <c r="O17" s="30"/>
    </row>
    <row r="18" spans="1:15" s="4" customFormat="1" ht="38.25" x14ac:dyDescent="0.5">
      <c r="A18" s="31" t="s">
        <v>6</v>
      </c>
      <c r="B18" s="31"/>
      <c r="C18" s="31"/>
      <c r="D18" s="9">
        <f>SUM(D8:D17)</f>
        <v>771.75</v>
      </c>
      <c r="E18" s="10"/>
      <c r="F18" s="10"/>
      <c r="G18" s="9">
        <f t="shared" ref="G18:N18" si="14">SUM(G13:G17)</f>
        <v>2077.75</v>
      </c>
      <c r="H18" s="9">
        <f t="shared" si="14"/>
        <v>2493.3000000000002</v>
      </c>
      <c r="I18" s="9">
        <f t="shared" si="14"/>
        <v>2077.75</v>
      </c>
      <c r="J18" s="9">
        <f t="shared" si="14"/>
        <v>1.24665</v>
      </c>
      <c r="K18" s="9">
        <f t="shared" si="14"/>
        <v>2077.75</v>
      </c>
      <c r="L18" s="9">
        <f t="shared" si="14"/>
        <v>0.62332500000000002</v>
      </c>
      <c r="M18" s="9">
        <f t="shared" si="14"/>
        <v>2077.75</v>
      </c>
      <c r="N18" s="9">
        <f t="shared" si="14"/>
        <v>415.55</v>
      </c>
      <c r="O18" s="30"/>
    </row>
    <row r="19" spans="1:15" ht="56.25" customHeight="1" x14ac:dyDescent="0.5">
      <c r="A19" s="37" t="s">
        <v>33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</row>
    <row r="20" spans="1:15" ht="38.25" x14ac:dyDescent="0.5">
      <c r="A20" s="5"/>
      <c r="B20" s="5" t="s">
        <v>13</v>
      </c>
      <c r="C20" s="5" t="s">
        <v>14</v>
      </c>
      <c r="D20" s="5">
        <v>100</v>
      </c>
      <c r="E20" s="6">
        <v>5</v>
      </c>
      <c r="F20" s="6">
        <v>4</v>
      </c>
      <c r="G20" s="6">
        <f>F20*D20</f>
        <v>400</v>
      </c>
      <c r="H20" s="6">
        <f>D20*E20</f>
        <v>500</v>
      </c>
      <c r="I20" s="6">
        <f t="shared" ref="I20:I22" si="15">K20</f>
        <v>400</v>
      </c>
      <c r="J20" s="7">
        <f>K20*0.0006</f>
        <v>0.24</v>
      </c>
      <c r="K20" s="6">
        <f>F20*D20</f>
        <v>400</v>
      </c>
      <c r="L20" s="7">
        <f>K20*0.0003</f>
        <v>0.12</v>
      </c>
      <c r="M20" s="6">
        <f>K20</f>
        <v>400</v>
      </c>
      <c r="N20" s="8">
        <f>D20</f>
        <v>100</v>
      </c>
      <c r="O20" s="30"/>
    </row>
    <row r="21" spans="1:15" ht="38.25" x14ac:dyDescent="0.5">
      <c r="A21" s="5"/>
      <c r="B21" s="5" t="s">
        <v>14</v>
      </c>
      <c r="C21" s="5" t="s">
        <v>15</v>
      </c>
      <c r="D21" s="5">
        <v>100</v>
      </c>
      <c r="E21" s="6">
        <v>5</v>
      </c>
      <c r="F21" s="6">
        <v>4</v>
      </c>
      <c r="G21" s="6">
        <f t="shared" ref="G21:G22" si="16">F21*D21</f>
        <v>400</v>
      </c>
      <c r="H21" s="6">
        <f t="shared" ref="H21:H22" si="17">D21*E21</f>
        <v>500</v>
      </c>
      <c r="I21" s="6">
        <f t="shared" si="15"/>
        <v>400</v>
      </c>
      <c r="J21" s="7">
        <f t="shared" ref="J21:J22" si="18">K21*0.0006</f>
        <v>0.24</v>
      </c>
      <c r="K21" s="6">
        <f>F21*D21</f>
        <v>400</v>
      </c>
      <c r="L21" s="7">
        <f t="shared" ref="L21:L22" si="19">K21*0.0003</f>
        <v>0.12</v>
      </c>
      <c r="M21" s="6">
        <f t="shared" ref="M21:M22" si="20">K21</f>
        <v>400</v>
      </c>
      <c r="N21" s="8">
        <f t="shared" ref="N21:N22" si="21">D21</f>
        <v>100</v>
      </c>
      <c r="O21" s="30"/>
    </row>
    <row r="22" spans="1:15" ht="38.25" x14ac:dyDescent="0.5">
      <c r="A22" s="5"/>
      <c r="B22" s="5" t="s">
        <v>15</v>
      </c>
      <c r="C22" s="5" t="s">
        <v>34</v>
      </c>
      <c r="D22" s="5">
        <v>25.960999999999999</v>
      </c>
      <c r="E22" s="6">
        <v>5</v>
      </c>
      <c r="F22" s="6">
        <v>4</v>
      </c>
      <c r="G22" s="6">
        <f t="shared" si="16"/>
        <v>103.84399999999999</v>
      </c>
      <c r="H22" s="6">
        <f t="shared" si="17"/>
        <v>129.80500000000001</v>
      </c>
      <c r="I22" s="6">
        <f t="shared" si="15"/>
        <v>103.84399999999999</v>
      </c>
      <c r="J22" s="7">
        <f t="shared" si="18"/>
        <v>6.2306399999999991E-2</v>
      </c>
      <c r="K22" s="6">
        <f t="shared" ref="K22" si="22">F22*D22</f>
        <v>103.84399999999999</v>
      </c>
      <c r="L22" s="7">
        <f t="shared" si="19"/>
        <v>3.1153199999999995E-2</v>
      </c>
      <c r="M22" s="6">
        <f t="shared" si="20"/>
        <v>103.84399999999999</v>
      </c>
      <c r="N22" s="6">
        <f t="shared" si="21"/>
        <v>25.960999999999999</v>
      </c>
      <c r="O22" s="30"/>
    </row>
    <row r="23" spans="1:15" s="4" customFormat="1" ht="38.25" x14ac:dyDescent="0.5">
      <c r="A23" s="31" t="s">
        <v>6</v>
      </c>
      <c r="B23" s="31"/>
      <c r="C23" s="31"/>
      <c r="D23" s="9">
        <f>SUM(D20:D22)</f>
        <v>225.96100000000001</v>
      </c>
      <c r="E23" s="10"/>
      <c r="F23" s="10"/>
      <c r="G23" s="9">
        <f t="shared" ref="G23:N23" si="23">SUM(G20:G22)</f>
        <v>903.84400000000005</v>
      </c>
      <c r="H23" s="9">
        <f t="shared" si="23"/>
        <v>1129.8050000000001</v>
      </c>
      <c r="I23" s="9">
        <f t="shared" si="23"/>
        <v>903.84400000000005</v>
      </c>
      <c r="J23" s="9">
        <f t="shared" si="23"/>
        <v>0.54230639999999997</v>
      </c>
      <c r="K23" s="9">
        <f t="shared" si="23"/>
        <v>903.84400000000005</v>
      </c>
      <c r="L23" s="9">
        <f t="shared" si="23"/>
        <v>0.27115319999999998</v>
      </c>
      <c r="M23" s="9">
        <f t="shared" si="23"/>
        <v>903.84400000000005</v>
      </c>
      <c r="N23" s="9">
        <f t="shared" si="23"/>
        <v>225.96100000000001</v>
      </c>
      <c r="O23" s="30"/>
    </row>
    <row r="24" spans="1:15" ht="56.25" customHeight="1" x14ac:dyDescent="0.5">
      <c r="A24" s="37" t="s">
        <v>35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</row>
    <row r="25" spans="1:15" ht="33.75" customHeight="1" x14ac:dyDescent="0.5">
      <c r="A25" s="37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27"/>
    </row>
    <row r="26" spans="1:15" ht="38.25" x14ac:dyDescent="0.5">
      <c r="A26" s="5"/>
      <c r="B26" s="5" t="s">
        <v>13</v>
      </c>
      <c r="C26" s="5" t="s">
        <v>14</v>
      </c>
      <c r="D26" s="5">
        <v>100</v>
      </c>
      <c r="E26" s="6"/>
      <c r="F26" s="6"/>
      <c r="G26" s="6"/>
      <c r="H26" s="6"/>
      <c r="I26" s="6"/>
      <c r="J26" s="7"/>
      <c r="K26" s="6"/>
      <c r="L26" s="7"/>
      <c r="M26" s="6"/>
      <c r="N26" s="8"/>
      <c r="O26" s="30"/>
    </row>
    <row r="27" spans="1:15" ht="38.25" x14ac:dyDescent="0.5">
      <c r="A27" s="5"/>
      <c r="B27" s="5" t="s">
        <v>14</v>
      </c>
      <c r="C27" s="5" t="s">
        <v>15</v>
      </c>
      <c r="D27" s="5">
        <v>100</v>
      </c>
      <c r="E27" s="6"/>
      <c r="F27" s="6"/>
      <c r="G27" s="6"/>
      <c r="H27" s="6"/>
      <c r="I27" s="6"/>
      <c r="J27" s="7"/>
      <c r="K27" s="6"/>
      <c r="L27" s="7"/>
      <c r="M27" s="6"/>
      <c r="N27" s="8"/>
      <c r="O27" s="30"/>
    </row>
    <row r="28" spans="1:15" ht="38.25" x14ac:dyDescent="0.5">
      <c r="A28" s="5"/>
      <c r="B28" s="5" t="s">
        <v>15</v>
      </c>
      <c r="C28" s="5" t="s">
        <v>37</v>
      </c>
      <c r="D28" s="5">
        <v>1.47</v>
      </c>
      <c r="E28" s="6"/>
      <c r="F28" s="6"/>
      <c r="G28" s="6"/>
      <c r="H28" s="6"/>
      <c r="I28" s="6"/>
      <c r="J28" s="7"/>
      <c r="K28" s="6"/>
      <c r="L28" s="7"/>
      <c r="M28" s="6"/>
      <c r="N28" s="6"/>
      <c r="O28" s="30"/>
    </row>
    <row r="29" spans="1:15" ht="33.75" customHeight="1" x14ac:dyDescent="0.5">
      <c r="A29" s="37" t="s">
        <v>44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0"/>
    </row>
    <row r="30" spans="1:15" ht="38.25" x14ac:dyDescent="0.5">
      <c r="A30" s="5"/>
      <c r="B30" s="5" t="s">
        <v>37</v>
      </c>
      <c r="C30" s="5" t="s">
        <v>21</v>
      </c>
      <c r="D30" s="5">
        <f>300-201.47</f>
        <v>98.53</v>
      </c>
      <c r="E30" s="6">
        <v>6</v>
      </c>
      <c r="F30" s="6">
        <v>5</v>
      </c>
      <c r="G30" s="6">
        <f t="shared" ref="G30" si="24">F30*D30</f>
        <v>492.65</v>
      </c>
      <c r="H30" s="6">
        <f t="shared" ref="H30" si="25">D30*E30</f>
        <v>591.18000000000006</v>
      </c>
      <c r="I30" s="6">
        <f t="shared" ref="I30" si="26">K30</f>
        <v>492.65</v>
      </c>
      <c r="J30" s="7">
        <f t="shared" ref="J30" si="27">K30*0.0006</f>
        <v>0.29558999999999996</v>
      </c>
      <c r="K30" s="6">
        <f t="shared" ref="K30" si="28">F30*D30</f>
        <v>492.65</v>
      </c>
      <c r="L30" s="7">
        <f t="shared" ref="L30" si="29">K30*0.0003</f>
        <v>0.14779499999999998</v>
      </c>
      <c r="M30" s="6">
        <f t="shared" ref="M30" si="30">K30</f>
        <v>492.65</v>
      </c>
      <c r="N30" s="6">
        <f t="shared" ref="N30" si="31">D30</f>
        <v>98.53</v>
      </c>
      <c r="O30" s="30"/>
    </row>
    <row r="31" spans="1:15" ht="38.25" x14ac:dyDescent="0.5">
      <c r="A31" s="5"/>
      <c r="B31" s="5" t="s">
        <v>21</v>
      </c>
      <c r="C31" s="5" t="s">
        <v>23</v>
      </c>
      <c r="D31" s="5">
        <v>100</v>
      </c>
      <c r="E31" s="6">
        <v>6</v>
      </c>
      <c r="F31" s="6">
        <v>5</v>
      </c>
      <c r="G31" s="6">
        <f t="shared" ref="G31:G33" si="32">F31*D31</f>
        <v>500</v>
      </c>
      <c r="H31" s="6">
        <f t="shared" ref="H31" si="33">D31*E31</f>
        <v>600</v>
      </c>
      <c r="I31" s="6">
        <f t="shared" ref="I31:I33" si="34">K31</f>
        <v>500</v>
      </c>
      <c r="J31" s="7">
        <f t="shared" ref="J31:J33" si="35">K31*0.0006</f>
        <v>0.3</v>
      </c>
      <c r="K31" s="6">
        <f t="shared" ref="K31" si="36">F31*D31</f>
        <v>500</v>
      </c>
      <c r="L31" s="7">
        <f t="shared" ref="L31:L33" si="37">K31*0.0003</f>
        <v>0.15</v>
      </c>
      <c r="M31" s="6">
        <f t="shared" ref="M31:M33" si="38">K31</f>
        <v>500</v>
      </c>
      <c r="N31" s="6">
        <f t="shared" ref="N31" si="39">D31</f>
        <v>100</v>
      </c>
      <c r="O31" s="30"/>
    </row>
    <row r="32" spans="1:15" ht="38.25" x14ac:dyDescent="0.5">
      <c r="A32" s="5"/>
      <c r="B32" s="5" t="str">
        <f>C31</f>
        <v>4+00</v>
      </c>
      <c r="C32" s="5" t="s">
        <v>25</v>
      </c>
      <c r="D32" s="5">
        <v>100</v>
      </c>
      <c r="E32" s="6">
        <v>6</v>
      </c>
      <c r="F32" s="6">
        <v>5</v>
      </c>
      <c r="G32" s="6">
        <f t="shared" si="32"/>
        <v>500</v>
      </c>
      <c r="H32" s="6">
        <f>D32*E32</f>
        <v>600</v>
      </c>
      <c r="I32" s="6">
        <f t="shared" si="34"/>
        <v>500</v>
      </c>
      <c r="J32" s="7">
        <f t="shared" si="35"/>
        <v>0.3</v>
      </c>
      <c r="K32" s="6">
        <f>F32*D32</f>
        <v>500</v>
      </c>
      <c r="L32" s="7">
        <f t="shared" si="37"/>
        <v>0.15</v>
      </c>
      <c r="M32" s="6">
        <f t="shared" si="38"/>
        <v>500</v>
      </c>
      <c r="N32" s="6">
        <f>D32</f>
        <v>100</v>
      </c>
      <c r="O32" s="30"/>
    </row>
    <row r="33" spans="1:15" ht="38.25" x14ac:dyDescent="0.5">
      <c r="A33" s="5"/>
      <c r="B33" s="5" t="str">
        <f t="shared" ref="B33" si="40">C32</f>
        <v>5+00</v>
      </c>
      <c r="C33" s="5" t="s">
        <v>36</v>
      </c>
      <c r="D33" s="5">
        <v>49.57</v>
      </c>
      <c r="E33" s="6">
        <v>6</v>
      </c>
      <c r="F33" s="6">
        <v>5</v>
      </c>
      <c r="G33" s="6">
        <f t="shared" si="32"/>
        <v>247.85</v>
      </c>
      <c r="H33" s="6">
        <f>D33*E33</f>
        <v>297.42</v>
      </c>
      <c r="I33" s="6">
        <f t="shared" si="34"/>
        <v>247.85</v>
      </c>
      <c r="J33" s="7">
        <f t="shared" si="35"/>
        <v>0.14870999999999998</v>
      </c>
      <c r="K33" s="6">
        <f>F33*D33</f>
        <v>247.85</v>
      </c>
      <c r="L33" s="7">
        <f t="shared" si="37"/>
        <v>7.4354999999999991E-2</v>
      </c>
      <c r="M33" s="6">
        <f t="shared" si="38"/>
        <v>247.85</v>
      </c>
      <c r="N33" s="6">
        <f>D33</f>
        <v>49.57</v>
      </c>
      <c r="O33" s="30"/>
    </row>
    <row r="34" spans="1:15" ht="38.25" x14ac:dyDescent="0.5">
      <c r="A34" s="33" t="s">
        <v>6</v>
      </c>
      <c r="B34" s="33"/>
      <c r="C34" s="33"/>
      <c r="D34" s="23">
        <f>SUM(D26:D33)</f>
        <v>549.57000000000005</v>
      </c>
      <c r="E34" s="6"/>
      <c r="F34" s="6"/>
      <c r="G34" s="23">
        <f>SUM(G30:G33)</f>
        <v>1740.5</v>
      </c>
      <c r="H34" s="23">
        <f t="shared" ref="H34:N34" si="41">SUM(H30:H33)</f>
        <v>2088.6</v>
      </c>
      <c r="I34" s="23">
        <f t="shared" si="41"/>
        <v>1740.5</v>
      </c>
      <c r="J34" s="23">
        <f t="shared" si="41"/>
        <v>1.0442999999999998</v>
      </c>
      <c r="K34" s="23">
        <f t="shared" si="41"/>
        <v>1740.5</v>
      </c>
      <c r="L34" s="23">
        <f t="shared" si="41"/>
        <v>0.52214999999999989</v>
      </c>
      <c r="M34" s="23">
        <f t="shared" si="41"/>
        <v>1740.5</v>
      </c>
      <c r="N34" s="23">
        <f t="shared" si="41"/>
        <v>348.09999999999997</v>
      </c>
      <c r="O34" s="30"/>
    </row>
    <row r="35" spans="1:15" ht="63.75" customHeight="1" x14ac:dyDescent="0.5">
      <c r="A35" s="37" t="s">
        <v>39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/>
    </row>
    <row r="36" spans="1:15" ht="38.25" x14ac:dyDescent="0.5">
      <c r="A36" s="5"/>
      <c r="B36" s="5" t="s">
        <v>13</v>
      </c>
      <c r="C36" s="5" t="s">
        <v>40</v>
      </c>
      <c r="D36" s="5">
        <v>77.66</v>
      </c>
      <c r="E36" s="6">
        <v>5</v>
      </c>
      <c r="F36" s="6">
        <v>4</v>
      </c>
      <c r="G36" s="6">
        <f>F36*D36</f>
        <v>310.64</v>
      </c>
      <c r="H36" s="6">
        <f>D36*E36</f>
        <v>388.29999999999995</v>
      </c>
      <c r="I36" s="6">
        <f t="shared" ref="I36:I39" si="42">K36</f>
        <v>310.64</v>
      </c>
      <c r="J36" s="7">
        <f>K36*0.0006</f>
        <v>0.18638399999999997</v>
      </c>
      <c r="K36" s="6">
        <f>F36*D36</f>
        <v>310.64</v>
      </c>
      <c r="L36" s="7">
        <f>K36*0.0003</f>
        <v>9.3191999999999983E-2</v>
      </c>
      <c r="M36" s="6">
        <f>K36</f>
        <v>310.64</v>
      </c>
      <c r="N36" s="8">
        <f>D36</f>
        <v>77.66</v>
      </c>
      <c r="O36" s="30"/>
    </row>
    <row r="37" spans="1:15" ht="38.25" x14ac:dyDescent="0.5">
      <c r="A37" s="5"/>
      <c r="B37" s="5" t="s">
        <v>40</v>
      </c>
      <c r="C37" s="5" t="s">
        <v>14</v>
      </c>
      <c r="D37" s="5">
        <f>100-77.66</f>
        <v>22.340000000000003</v>
      </c>
      <c r="E37" s="6">
        <v>4</v>
      </c>
      <c r="F37" s="6">
        <v>3</v>
      </c>
      <c r="G37" s="6">
        <f t="shared" ref="G37:G39" si="43">F37*D37</f>
        <v>67.02000000000001</v>
      </c>
      <c r="H37" s="6">
        <f t="shared" ref="H37:H39" si="44">D37*E37</f>
        <v>89.360000000000014</v>
      </c>
      <c r="I37" s="6">
        <f t="shared" si="42"/>
        <v>67.02000000000001</v>
      </c>
      <c r="J37" s="7">
        <f t="shared" ref="J37:J39" si="45">K37*0.0006</f>
        <v>4.0212000000000005E-2</v>
      </c>
      <c r="K37" s="6">
        <f>F37*D37</f>
        <v>67.02000000000001</v>
      </c>
      <c r="L37" s="7">
        <f t="shared" ref="L37:L39" si="46">K37*0.0003</f>
        <v>2.0106000000000002E-2</v>
      </c>
      <c r="M37" s="6">
        <f t="shared" ref="M37:M39" si="47">K37</f>
        <v>67.02000000000001</v>
      </c>
      <c r="N37" s="8">
        <f t="shared" ref="N37:N39" si="48">D37</f>
        <v>22.340000000000003</v>
      </c>
      <c r="O37" s="30"/>
    </row>
    <row r="38" spans="1:15" ht="38.25" x14ac:dyDescent="0.5">
      <c r="A38" s="5"/>
      <c r="B38" s="5" t="s">
        <v>14</v>
      </c>
      <c r="C38" s="5" t="s">
        <v>15</v>
      </c>
      <c r="D38" s="5">
        <v>100</v>
      </c>
      <c r="E38" s="6">
        <v>4</v>
      </c>
      <c r="F38" s="6">
        <v>3</v>
      </c>
      <c r="G38" s="6">
        <f t="shared" si="43"/>
        <v>300</v>
      </c>
      <c r="H38" s="6">
        <f t="shared" si="44"/>
        <v>400</v>
      </c>
      <c r="I38" s="6">
        <f t="shared" si="42"/>
        <v>300</v>
      </c>
      <c r="J38" s="7">
        <f t="shared" si="45"/>
        <v>0.18</v>
      </c>
      <c r="K38" s="6">
        <f t="shared" ref="K38:K39" si="49">F38*D38</f>
        <v>300</v>
      </c>
      <c r="L38" s="7">
        <f t="shared" si="46"/>
        <v>0.09</v>
      </c>
      <c r="M38" s="6">
        <f t="shared" si="47"/>
        <v>300</v>
      </c>
      <c r="N38" s="6">
        <f t="shared" si="48"/>
        <v>100</v>
      </c>
      <c r="O38" s="30"/>
    </row>
    <row r="39" spans="1:15" ht="38.25" x14ac:dyDescent="0.5">
      <c r="A39" s="5"/>
      <c r="B39" s="5" t="s">
        <v>15</v>
      </c>
      <c r="C39" s="5" t="s">
        <v>46</v>
      </c>
      <c r="D39" s="5">
        <v>34.993000000000002</v>
      </c>
      <c r="E39" s="6">
        <v>4</v>
      </c>
      <c r="F39" s="6">
        <v>3</v>
      </c>
      <c r="G39" s="6">
        <f t="shared" si="43"/>
        <v>104.97900000000001</v>
      </c>
      <c r="H39" s="6">
        <f t="shared" si="44"/>
        <v>139.97200000000001</v>
      </c>
      <c r="I39" s="6">
        <f t="shared" si="42"/>
        <v>104.97900000000001</v>
      </c>
      <c r="J39" s="7">
        <f t="shared" si="45"/>
        <v>6.2987399999999999E-2</v>
      </c>
      <c r="K39" s="6">
        <f t="shared" si="49"/>
        <v>104.97900000000001</v>
      </c>
      <c r="L39" s="7">
        <f t="shared" si="46"/>
        <v>3.1493699999999999E-2</v>
      </c>
      <c r="M39" s="6">
        <f t="shared" si="47"/>
        <v>104.97900000000001</v>
      </c>
      <c r="N39" s="6">
        <f t="shared" si="48"/>
        <v>34.993000000000002</v>
      </c>
      <c r="O39" s="30"/>
    </row>
    <row r="40" spans="1:15" s="4" customFormat="1" ht="38.25" x14ac:dyDescent="0.5">
      <c r="A40" s="31" t="s">
        <v>6</v>
      </c>
      <c r="B40" s="31"/>
      <c r="C40" s="31"/>
      <c r="D40" s="9">
        <f>SUM(D36:D39)</f>
        <v>234.99299999999999</v>
      </c>
      <c r="E40" s="10"/>
      <c r="F40" s="10"/>
      <c r="G40" s="9">
        <f t="shared" ref="G40:N40" si="50">SUM(G36:G39)</f>
        <v>782.63900000000001</v>
      </c>
      <c r="H40" s="9">
        <f t="shared" si="50"/>
        <v>1017.6319999999999</v>
      </c>
      <c r="I40" s="9">
        <f t="shared" si="50"/>
        <v>782.63900000000001</v>
      </c>
      <c r="J40" s="9">
        <f t="shared" si="50"/>
        <v>0.46958339999999998</v>
      </c>
      <c r="K40" s="9">
        <f t="shared" si="50"/>
        <v>782.63900000000001</v>
      </c>
      <c r="L40" s="9">
        <f t="shared" si="50"/>
        <v>0.23479169999999999</v>
      </c>
      <c r="M40" s="9">
        <f t="shared" si="50"/>
        <v>782.63900000000001</v>
      </c>
      <c r="N40" s="9">
        <f t="shared" si="50"/>
        <v>234.99299999999999</v>
      </c>
      <c r="O40" s="30"/>
    </row>
    <row r="41" spans="1:15" s="4" customFormat="1" ht="38.25" x14ac:dyDescent="0.5">
      <c r="A41" s="11"/>
      <c r="B41" s="11"/>
      <c r="C41" s="11"/>
      <c r="D41" s="12"/>
      <c r="E41" s="13"/>
      <c r="F41" s="13"/>
      <c r="G41" s="14"/>
      <c r="H41" s="14"/>
      <c r="I41" s="14"/>
      <c r="J41" s="14"/>
      <c r="K41" s="14"/>
      <c r="L41" s="14"/>
      <c r="M41" s="14"/>
      <c r="N41" s="14"/>
      <c r="O41" s="15"/>
    </row>
    <row r="42" spans="1:15" ht="38.25" x14ac:dyDescent="0.7">
      <c r="B42" s="16" t="s">
        <v>7</v>
      </c>
      <c r="C42" s="29" t="s">
        <v>24</v>
      </c>
      <c r="D42" s="29"/>
      <c r="E42" s="17"/>
      <c r="F42" s="18"/>
    </row>
    <row r="43" spans="1:15" ht="38.25" x14ac:dyDescent="0.7">
      <c r="B43" s="16"/>
      <c r="C43" s="20"/>
      <c r="D43" s="21"/>
      <c r="E43" s="20"/>
      <c r="G43" s="22"/>
      <c r="H43" s="22"/>
    </row>
    <row r="44" spans="1:15" ht="38.25" x14ac:dyDescent="0.7">
      <c r="B44" s="16" t="s">
        <v>8</v>
      </c>
      <c r="C44" s="28" t="s">
        <v>11</v>
      </c>
      <c r="D44" s="28"/>
      <c r="G44" s="1"/>
      <c r="H44" s="1"/>
      <c r="N44" s="1"/>
    </row>
  </sheetData>
  <mergeCells count="29">
    <mergeCell ref="C44:D44"/>
    <mergeCell ref="C42:D42"/>
    <mergeCell ref="O8:O18"/>
    <mergeCell ref="A18:C18"/>
    <mergeCell ref="O26:O34"/>
    <mergeCell ref="A34:C34"/>
    <mergeCell ref="A35:O35"/>
    <mergeCell ref="O36:O40"/>
    <mergeCell ref="A40:C40"/>
    <mergeCell ref="A25:N25"/>
    <mergeCell ref="A29:N29"/>
    <mergeCell ref="A1:O1"/>
    <mergeCell ref="A2:O2"/>
    <mergeCell ref="A3:A4"/>
    <mergeCell ref="B3:C3"/>
    <mergeCell ref="D3:D4"/>
    <mergeCell ref="E3:E4"/>
    <mergeCell ref="F3:F4"/>
    <mergeCell ref="H3:H4"/>
    <mergeCell ref="O3:O4"/>
    <mergeCell ref="J3:M3"/>
    <mergeCell ref="G3:G4"/>
    <mergeCell ref="A6:O6"/>
    <mergeCell ref="A19:O19"/>
    <mergeCell ref="O20:O23"/>
    <mergeCell ref="A23:C23"/>
    <mergeCell ref="A24:O24"/>
    <mergeCell ref="A12:N12"/>
    <mergeCell ref="A7:N7"/>
  </mergeCells>
  <pageMargins left="0.25" right="0.25" top="0.75" bottom="0.75" header="0.3" footer="0.3"/>
  <pageSetup paperSize="9" scale="35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 (2)</vt:lpstr>
      <vt:lpstr>1</vt:lpstr>
      <vt:lpstr>'1'!Область_печати</vt:lpstr>
      <vt:lpstr>'1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kvikvi</dc:creator>
  <cp:lastModifiedBy>Пользователь</cp:lastModifiedBy>
  <cp:lastPrinted>2018-03-31T09:29:48Z</cp:lastPrinted>
  <dcterms:created xsi:type="dcterms:W3CDTF">2012-07-19T09:15:49Z</dcterms:created>
  <dcterms:modified xsi:type="dcterms:W3CDTF">2021-07-16T13:35:05Z</dcterms:modified>
</cp:coreProperties>
</file>