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ხარჯთაღრიცხვა" sheetId="47" r:id="rId1"/>
    <sheet name="ავჭალა 2 - აქტი #2" sheetId="41" state="hidden" r:id="rId2"/>
    <sheet name="Sheet1" sheetId="34" state="hidden" r:id="rId3"/>
    <sheet name="Sheet2" sheetId="35" state="hidden" r:id="rId4"/>
  </sheets>
  <definedNames>
    <definedName name="_xlnm._FilterDatabase" localSheetId="1" hidden="1">'ავჭალა 2 - აქტი #2'!$A$10:$AD$93</definedName>
    <definedName name="_xlnm._FilterDatabase" localSheetId="0" hidden="1">ხარჯთაღრიცხვა!$A$8:$I$104</definedName>
    <definedName name="_xlnm.Print_Area" localSheetId="1">'ავჭალა 2 - აქტი #2'!$A$1:$M$100</definedName>
    <definedName name="_xlnm.Print_Area" localSheetId="0">ხარჯთაღრიცხვა!$A$2:$G$105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0" i="47" l="1"/>
  <c r="E59" i="47"/>
  <c r="E56" i="47"/>
  <c r="E55" i="47"/>
  <c r="E53" i="47"/>
  <c r="E52" i="47"/>
  <c r="E44" i="47"/>
  <c r="E43" i="47"/>
  <c r="E41" i="47"/>
  <c r="E40" i="47"/>
  <c r="G93" i="47" l="1"/>
  <c r="G10" i="47"/>
  <c r="G11" i="47"/>
  <c r="G12" i="47"/>
  <c r="G13" i="47"/>
  <c r="G14" i="47"/>
  <c r="G15" i="47"/>
  <c r="G16" i="47"/>
  <c r="G17" i="47"/>
  <c r="G18" i="47"/>
  <c r="G19" i="47"/>
  <c r="G20" i="47"/>
  <c r="G21" i="47"/>
  <c r="G22" i="47"/>
  <c r="G23" i="47"/>
  <c r="G24" i="47"/>
  <c r="G25" i="47"/>
  <c r="G26" i="47"/>
  <c r="G27" i="47"/>
  <c r="G28" i="47"/>
  <c r="G29" i="47"/>
  <c r="G30" i="47"/>
  <c r="G31" i="47"/>
  <c r="G32" i="47"/>
  <c r="G33" i="47"/>
  <c r="G34" i="47"/>
  <c r="G35" i="47"/>
  <c r="G36" i="47"/>
  <c r="G37" i="47"/>
  <c r="G38" i="47"/>
  <c r="G39" i="47"/>
  <c r="G40" i="47"/>
  <c r="G41" i="47"/>
  <c r="G42" i="47"/>
  <c r="G43" i="47"/>
  <c r="G44" i="47"/>
  <c r="G45" i="47"/>
  <c r="G46" i="47"/>
  <c r="G47" i="47"/>
  <c r="G48" i="47"/>
  <c r="G49" i="47"/>
  <c r="G50" i="47"/>
  <c r="G51" i="47"/>
  <c r="G52" i="47"/>
  <c r="G53" i="47"/>
  <c r="G54" i="47"/>
  <c r="G55" i="47"/>
  <c r="G56" i="47"/>
  <c r="G57" i="47"/>
  <c r="G58" i="47"/>
  <c r="G59" i="47"/>
  <c r="G60" i="47"/>
  <c r="G61" i="47"/>
  <c r="G62" i="47"/>
  <c r="G63" i="47"/>
  <c r="G64" i="47"/>
  <c r="G65" i="47"/>
  <c r="G66" i="47"/>
  <c r="G67" i="47"/>
  <c r="G68" i="47"/>
  <c r="G69" i="47"/>
  <c r="G70" i="47"/>
  <c r="G71" i="47"/>
  <c r="G72" i="47"/>
  <c r="G73" i="47"/>
  <c r="G74" i="47"/>
  <c r="G75" i="47"/>
  <c r="G76" i="47"/>
  <c r="G77" i="47"/>
  <c r="G78" i="47"/>
  <c r="G79" i="47"/>
  <c r="G80" i="47"/>
  <c r="G81" i="47"/>
  <c r="G82" i="47"/>
  <c r="G83" i="47"/>
  <c r="G84" i="47"/>
  <c r="G85" i="47"/>
  <c r="G86" i="47"/>
  <c r="G87" i="47"/>
  <c r="G88" i="47"/>
  <c r="G89" i="47"/>
  <c r="G90" i="47"/>
  <c r="G91" i="47"/>
  <c r="G92" i="47"/>
  <c r="G9" i="47"/>
  <c r="G94" i="47" l="1"/>
  <c r="G95" i="47" l="1"/>
  <c r="G96" i="47" s="1"/>
  <c r="G97" i="47" l="1"/>
  <c r="G98" i="47" s="1"/>
  <c r="G99" i="47" l="1"/>
  <c r="G100" i="47" s="1"/>
  <c r="G101" i="47" l="1"/>
  <c r="G102" i="47" s="1"/>
  <c r="G103" i="47" s="1"/>
  <c r="G58" i="41"/>
  <c r="M82" i="41"/>
  <c r="I82" i="41"/>
  <c r="J82" i="41" s="1"/>
  <c r="G82" i="41"/>
  <c r="H82" i="41" s="1"/>
  <c r="F82" i="41"/>
  <c r="M81" i="41"/>
  <c r="I81" i="41"/>
  <c r="J81" i="41" s="1"/>
  <c r="H81" i="41"/>
  <c r="G81" i="41"/>
  <c r="F81" i="41"/>
  <c r="M80" i="41"/>
  <c r="J80" i="41"/>
  <c r="I80" i="41"/>
  <c r="G80" i="41"/>
  <c r="H80" i="41" s="1"/>
  <c r="F80" i="41"/>
  <c r="M79" i="41"/>
  <c r="I79" i="41"/>
  <c r="J79" i="41" s="1"/>
  <c r="G79" i="41"/>
  <c r="H79" i="41" s="1"/>
  <c r="F79" i="41"/>
  <c r="M78" i="41"/>
  <c r="I78" i="41"/>
  <c r="J78" i="41" s="1"/>
  <c r="G78" i="41"/>
  <c r="H78" i="41" s="1"/>
  <c r="F78" i="41"/>
  <c r="M77" i="41"/>
  <c r="I77" i="41"/>
  <c r="J77" i="41" s="1"/>
  <c r="G77" i="41"/>
  <c r="H77" i="41" s="1"/>
  <c r="F77" i="41"/>
  <c r="M76" i="41"/>
  <c r="I76" i="41"/>
  <c r="J76" i="41" s="1"/>
  <c r="G76" i="41"/>
  <c r="H76" i="41" s="1"/>
  <c r="F76" i="41"/>
  <c r="M75" i="41"/>
  <c r="I75" i="41"/>
  <c r="J75" i="41" s="1"/>
  <c r="G75" i="41"/>
  <c r="H75" i="41" s="1"/>
  <c r="F75" i="41"/>
  <c r="M74" i="41"/>
  <c r="I74" i="41"/>
  <c r="J74" i="41" s="1"/>
  <c r="G74" i="41"/>
  <c r="H74" i="41" s="1"/>
  <c r="F74" i="41"/>
  <c r="M73" i="41"/>
  <c r="I73" i="41"/>
  <c r="J73" i="41" s="1"/>
  <c r="G73" i="41"/>
  <c r="H73" i="41" s="1"/>
  <c r="F73" i="41"/>
  <c r="M72" i="41"/>
  <c r="I72" i="41"/>
  <c r="J72" i="41" s="1"/>
  <c r="G72" i="41"/>
  <c r="H72" i="41" s="1"/>
  <c r="F72" i="41"/>
  <c r="M71" i="41"/>
  <c r="I71" i="41"/>
  <c r="J71" i="41" s="1"/>
  <c r="G71" i="41"/>
  <c r="H71" i="41" s="1"/>
  <c r="F71" i="41"/>
  <c r="M70" i="41"/>
  <c r="I70" i="41"/>
  <c r="J70" i="41" s="1"/>
  <c r="G70" i="41"/>
  <c r="H70" i="41" s="1"/>
  <c r="F70" i="41"/>
  <c r="M69" i="41"/>
  <c r="I69" i="41"/>
  <c r="J69" i="41" s="1"/>
  <c r="G69" i="41"/>
  <c r="H69" i="41" s="1"/>
  <c r="M68" i="41"/>
  <c r="I68" i="41"/>
  <c r="J68" i="41" s="1"/>
  <c r="G68" i="41"/>
  <c r="H68" i="41" s="1"/>
  <c r="F68" i="41"/>
  <c r="M67" i="41"/>
  <c r="I67" i="41"/>
  <c r="J67" i="41" s="1"/>
  <c r="G67" i="41"/>
  <c r="H67" i="41" s="1"/>
  <c r="F67" i="41"/>
  <c r="M66" i="41"/>
  <c r="I66" i="41"/>
  <c r="J66" i="41" s="1"/>
  <c r="G66" i="41"/>
  <c r="H66" i="41" s="1"/>
  <c r="F66" i="41"/>
  <c r="M65" i="41"/>
  <c r="I65" i="41"/>
  <c r="J65" i="41" s="1"/>
  <c r="G65" i="41"/>
  <c r="H65" i="41" s="1"/>
  <c r="F65" i="41"/>
  <c r="M64" i="41"/>
  <c r="I64" i="41"/>
  <c r="J64" i="41" s="1"/>
  <c r="G64" i="41"/>
  <c r="H64" i="41" s="1"/>
  <c r="F64" i="41"/>
  <c r="M63" i="41"/>
  <c r="I63" i="41"/>
  <c r="J63" i="41" s="1"/>
  <c r="G63" i="41"/>
  <c r="H63" i="41" s="1"/>
  <c r="F63" i="41"/>
  <c r="M62" i="41"/>
  <c r="I62" i="41"/>
  <c r="J62" i="41" s="1"/>
  <c r="G62" i="41"/>
  <c r="H62" i="41" s="1"/>
  <c r="F62" i="41"/>
  <c r="M61" i="41"/>
  <c r="I61" i="41"/>
  <c r="J61" i="41" s="1"/>
  <c r="G61" i="41"/>
  <c r="H61" i="41" s="1"/>
  <c r="F61" i="41"/>
  <c r="M60" i="41"/>
  <c r="I60" i="41"/>
  <c r="J60" i="41" s="1"/>
  <c r="G60" i="41"/>
  <c r="H60" i="41" s="1"/>
  <c r="F60" i="41"/>
  <c r="M59" i="41"/>
  <c r="I59" i="41"/>
  <c r="J59" i="41" s="1"/>
  <c r="G59" i="41"/>
  <c r="H59" i="41" s="1"/>
  <c r="F59" i="41"/>
  <c r="M58" i="41"/>
  <c r="I58" i="41"/>
  <c r="J58" i="41" s="1"/>
  <c r="H58" i="41"/>
  <c r="D58" i="41"/>
  <c r="F58" i="41" s="1"/>
  <c r="M57" i="41"/>
  <c r="I57" i="41"/>
  <c r="J57" i="41" s="1"/>
  <c r="G57" i="41"/>
  <c r="H57" i="41" s="1"/>
  <c r="F57" i="41"/>
  <c r="M56" i="41"/>
  <c r="I56" i="41"/>
  <c r="J56" i="41" s="1"/>
  <c r="G56" i="41"/>
  <c r="H56" i="41" s="1"/>
  <c r="F56" i="41"/>
  <c r="M55" i="41"/>
  <c r="I55" i="41"/>
  <c r="J55" i="41" s="1"/>
  <c r="G55" i="41"/>
  <c r="H55" i="41" s="1"/>
  <c r="F55" i="41"/>
  <c r="M54" i="41"/>
  <c r="I54" i="41"/>
  <c r="J54" i="41" s="1"/>
  <c r="G54" i="41"/>
  <c r="H54" i="41" s="1"/>
  <c r="F54" i="41"/>
  <c r="M53" i="41"/>
  <c r="I53" i="41"/>
  <c r="J53" i="41" s="1"/>
  <c r="G53" i="41"/>
  <c r="H53" i="41" s="1"/>
  <c r="F53" i="41"/>
  <c r="M52" i="41"/>
  <c r="I52" i="41"/>
  <c r="J52" i="41" s="1"/>
  <c r="G52" i="41"/>
  <c r="H52" i="41" s="1"/>
  <c r="F52" i="41"/>
  <c r="M51" i="41"/>
  <c r="I51" i="41"/>
  <c r="J51" i="41" s="1"/>
  <c r="G51" i="41"/>
  <c r="H51" i="41" s="1"/>
  <c r="F51" i="41"/>
  <c r="M50" i="41"/>
  <c r="I50" i="41"/>
  <c r="J50" i="41" s="1"/>
  <c r="G50" i="41"/>
  <c r="H50" i="41" s="1"/>
  <c r="F50" i="41"/>
  <c r="M49" i="41"/>
  <c r="I49" i="41"/>
  <c r="J49" i="41" s="1"/>
  <c r="G49" i="41"/>
  <c r="H49" i="41" s="1"/>
  <c r="F49" i="41"/>
  <c r="M48" i="41"/>
  <c r="I48" i="41"/>
  <c r="J48" i="41" s="1"/>
  <c r="G48" i="41"/>
  <c r="H48" i="41" s="1"/>
  <c r="F48" i="41"/>
  <c r="M47" i="41"/>
  <c r="I47" i="41"/>
  <c r="J47" i="41" s="1"/>
  <c r="G47" i="41"/>
  <c r="H47" i="41" s="1"/>
  <c r="F47" i="41"/>
  <c r="M46" i="41"/>
  <c r="I46" i="41"/>
  <c r="J46" i="41" s="1"/>
  <c r="G46" i="41"/>
  <c r="H46" i="41" s="1"/>
  <c r="F46" i="41"/>
  <c r="M45" i="41"/>
  <c r="I45" i="41"/>
  <c r="J45" i="41" s="1"/>
  <c r="G45" i="41"/>
  <c r="H45" i="41" s="1"/>
  <c r="F45" i="41"/>
  <c r="M44" i="41"/>
  <c r="I44" i="41"/>
  <c r="J44" i="41" s="1"/>
  <c r="G44" i="41"/>
  <c r="H44" i="41" s="1"/>
  <c r="F44" i="41"/>
  <c r="M43" i="41"/>
  <c r="I43" i="41"/>
  <c r="J43" i="41" s="1"/>
  <c r="G43" i="41"/>
  <c r="H43" i="41" s="1"/>
  <c r="F43" i="41"/>
  <c r="M42" i="41"/>
  <c r="I42" i="41"/>
  <c r="J42" i="41" s="1"/>
  <c r="G42" i="41"/>
  <c r="H42" i="41" s="1"/>
  <c r="F42" i="41"/>
  <c r="I41" i="41"/>
  <c r="J41" i="41"/>
  <c r="F41" i="41"/>
  <c r="M40" i="41"/>
  <c r="I40" i="41"/>
  <c r="J40" i="41" s="1"/>
  <c r="G40" i="41"/>
  <c r="H40" i="41" s="1"/>
  <c r="F40" i="41"/>
  <c r="M39" i="41"/>
  <c r="I39" i="41"/>
  <c r="J39" i="41" s="1"/>
  <c r="G39" i="41"/>
  <c r="H39" i="41" s="1"/>
  <c r="F39" i="41"/>
  <c r="M38" i="41"/>
  <c r="I38" i="41"/>
  <c r="J38" i="41" s="1"/>
  <c r="G38" i="41"/>
  <c r="H38" i="41" s="1"/>
  <c r="F38" i="41"/>
  <c r="M37" i="41"/>
  <c r="I37" i="41"/>
  <c r="J37" i="41" s="1"/>
  <c r="G37" i="41"/>
  <c r="H37" i="41" s="1"/>
  <c r="F37" i="41"/>
  <c r="M36" i="41"/>
  <c r="I36" i="41"/>
  <c r="J36" i="41" s="1"/>
  <c r="G36" i="41"/>
  <c r="H36" i="41" s="1"/>
  <c r="F36" i="41"/>
  <c r="M35" i="41"/>
  <c r="I35" i="41"/>
  <c r="J35" i="41" s="1"/>
  <c r="G35" i="41"/>
  <c r="H35" i="41" s="1"/>
  <c r="M34" i="41"/>
  <c r="I34" i="41"/>
  <c r="J34" i="41" s="1"/>
  <c r="G34" i="41"/>
  <c r="H34" i="41" s="1"/>
  <c r="F34" i="41"/>
  <c r="M33" i="41"/>
  <c r="I33" i="41"/>
  <c r="J33" i="41" s="1"/>
  <c r="G33" i="41"/>
  <c r="H33" i="41" s="1"/>
  <c r="F33" i="41"/>
  <c r="M32" i="41"/>
  <c r="I32" i="41"/>
  <c r="J32" i="41" s="1"/>
  <c r="G32" i="41"/>
  <c r="H32" i="41" s="1"/>
  <c r="F32" i="41"/>
  <c r="M31" i="41"/>
  <c r="I31" i="41"/>
  <c r="J31" i="41" s="1"/>
  <c r="G31" i="41"/>
  <c r="H31" i="41" s="1"/>
  <c r="F31" i="41"/>
  <c r="M30" i="41"/>
  <c r="I30" i="41"/>
  <c r="J30" i="41" s="1"/>
  <c r="G30" i="41"/>
  <c r="H30" i="41" s="1"/>
  <c r="F30" i="41"/>
  <c r="M29" i="41"/>
  <c r="I29" i="41"/>
  <c r="J29" i="41" s="1"/>
  <c r="G29" i="41"/>
  <c r="H29" i="41" s="1"/>
  <c r="F29" i="41"/>
  <c r="M28" i="41"/>
  <c r="I28" i="41"/>
  <c r="J28" i="41" s="1"/>
  <c r="G28" i="41"/>
  <c r="H28" i="41" s="1"/>
  <c r="F28" i="41"/>
  <c r="M27" i="41"/>
  <c r="I27" i="41"/>
  <c r="J27" i="41" s="1"/>
  <c r="G27" i="41"/>
  <c r="H27" i="41" s="1"/>
  <c r="D27" i="41"/>
  <c r="M26" i="41"/>
  <c r="I26" i="41"/>
  <c r="J26" i="41" s="1"/>
  <c r="G26" i="41"/>
  <c r="H26" i="41" s="1"/>
  <c r="M25" i="41"/>
  <c r="I25" i="41"/>
  <c r="J25" i="41" s="1"/>
  <c r="G25" i="41"/>
  <c r="H25" i="41" s="1"/>
  <c r="D25" i="41"/>
  <c r="F25" i="41" s="1"/>
  <c r="M24" i="41"/>
  <c r="I24" i="41"/>
  <c r="J24" i="41" s="1"/>
  <c r="G24" i="41"/>
  <c r="H24" i="41" s="1"/>
  <c r="F24" i="41"/>
  <c r="M23" i="41"/>
  <c r="I23" i="41"/>
  <c r="J23" i="41" s="1"/>
  <c r="G23" i="41"/>
  <c r="H23" i="41" s="1"/>
  <c r="F23" i="41"/>
  <c r="M22" i="41"/>
  <c r="I22" i="41"/>
  <c r="J22" i="41" s="1"/>
  <c r="G22" i="41"/>
  <c r="H22" i="41" s="1"/>
  <c r="F22" i="41"/>
  <c r="M21" i="41"/>
  <c r="I21" i="41"/>
  <c r="J21" i="41" s="1"/>
  <c r="G21" i="41"/>
  <c r="H21" i="41" s="1"/>
  <c r="F21" i="41"/>
  <c r="M20" i="41"/>
  <c r="I20" i="41"/>
  <c r="J20" i="41" s="1"/>
  <c r="G20" i="41"/>
  <c r="H20" i="41" s="1"/>
  <c r="F20" i="41"/>
  <c r="M19" i="41"/>
  <c r="J19" i="41"/>
  <c r="I19" i="41"/>
  <c r="G19" i="41"/>
  <c r="H19" i="41" s="1"/>
  <c r="F19" i="41"/>
  <c r="M18" i="41"/>
  <c r="I18" i="41"/>
  <c r="J18" i="41" s="1"/>
  <c r="G18" i="41"/>
  <c r="H18" i="41" s="1"/>
  <c r="F18" i="41"/>
  <c r="M17" i="41"/>
  <c r="I17" i="41"/>
  <c r="J17" i="41" s="1"/>
  <c r="G17" i="41"/>
  <c r="H17" i="41" s="1"/>
  <c r="F17" i="41"/>
  <c r="M16" i="41"/>
  <c r="I16" i="41"/>
  <c r="J16" i="41" s="1"/>
  <c r="G16" i="41"/>
  <c r="H16" i="41" s="1"/>
  <c r="F16" i="41"/>
  <c r="M15" i="41"/>
  <c r="I15" i="41"/>
  <c r="J15" i="41" s="1"/>
  <c r="G15" i="41"/>
  <c r="H15" i="41" s="1"/>
  <c r="F15" i="41"/>
  <c r="M14" i="41"/>
  <c r="I14" i="41"/>
  <c r="J14" i="41" s="1"/>
  <c r="G14" i="41"/>
  <c r="H14" i="41" s="1"/>
  <c r="F14" i="41"/>
  <c r="M13" i="41"/>
  <c r="I13" i="41"/>
  <c r="J13" i="41" s="1"/>
  <c r="G13" i="41"/>
  <c r="H13" i="41" s="1"/>
  <c r="F13" i="41"/>
  <c r="M12" i="41"/>
  <c r="I12" i="41"/>
  <c r="J12" i="41" s="1"/>
  <c r="G12" i="41"/>
  <c r="H12" i="41" s="1"/>
  <c r="F12" i="41"/>
  <c r="G104" i="47" l="1"/>
  <c r="J83" i="41"/>
  <c r="J84" i="41" s="1"/>
  <c r="J85" i="41" s="1"/>
  <c r="D35" i="41"/>
  <c r="F35" i="41" s="1"/>
  <c r="F27" i="41"/>
  <c r="G41" i="41"/>
  <c r="H41" i="41" s="1"/>
  <c r="H83" i="41" s="1"/>
  <c r="M41" i="41"/>
  <c r="M83" i="41" s="1"/>
  <c r="F83" i="41" l="1"/>
  <c r="F84" i="41" s="1"/>
  <c r="F85" i="41" s="1"/>
  <c r="F86" i="41" s="1"/>
  <c r="F87" i="41" s="1"/>
  <c r="F88" i="41" s="1"/>
  <c r="F89" i="41" s="1"/>
  <c r="H84" i="41"/>
  <c r="H85" i="41" s="1"/>
  <c r="J86" i="41"/>
  <c r="J87" i="41" s="1"/>
  <c r="J89" i="41" s="1"/>
  <c r="M84" i="41"/>
  <c r="M85" i="41" s="1"/>
  <c r="J90" i="41" l="1"/>
  <c r="J91" i="41"/>
  <c r="H86" i="41"/>
  <c r="H87" i="41" s="1"/>
  <c r="H89" i="41" s="1"/>
  <c r="M86" i="41"/>
  <c r="M87" i="41" s="1"/>
  <c r="M89" i="41" s="1"/>
  <c r="M91" i="41" s="1"/>
  <c r="F90" i="41"/>
  <c r="F91" i="41"/>
  <c r="M92" i="41" l="1"/>
  <c r="M93" i="41" s="1"/>
  <c r="H90" i="41"/>
  <c r="H91" i="41" s="1"/>
  <c r="F92" i="41"/>
  <c r="F93" i="41" s="1"/>
  <c r="J92" i="41"/>
  <c r="J93" i="41" s="1"/>
  <c r="H92" i="41" l="1"/>
  <c r="H93" i="41" s="1"/>
</calcChain>
</file>

<file path=xl/sharedStrings.xml><?xml version="1.0" encoding="utf-8"?>
<sst xmlns="http://schemas.openxmlformats.org/spreadsheetml/2006/main" count="554" uniqueCount="305">
  <si>
    <t>N</t>
  </si>
  <si>
    <t>სამუშაოს დასახელება</t>
  </si>
  <si>
    <t>განზ. ერთ</t>
  </si>
  <si>
    <t>ჯამი</t>
  </si>
  <si>
    <t>ერთ. ფასი</t>
  </si>
  <si>
    <t>გ/მ</t>
  </si>
  <si>
    <t>ტ</t>
  </si>
  <si>
    <t>ც</t>
  </si>
  <si>
    <t>მოგება</t>
  </si>
  <si>
    <t>გაუთვალისწინებელი ხარჯი</t>
  </si>
  <si>
    <t>დღგ</t>
  </si>
  <si>
    <r>
      <rPr>
        <sz val="24"/>
        <color rgb="FF000000"/>
        <rFont val="Calibri"/>
        <family val="2"/>
      </rPr>
      <t>დამკვეთი:</t>
    </r>
    <r>
      <rPr>
        <b/>
        <sz val="24"/>
        <color rgb="FF000000"/>
        <rFont val="Calibri"/>
        <family val="2"/>
      </rPr>
      <t xml:space="preserve"> ქ. თბილისის მუნიციპალიტეტის მერია</t>
    </r>
  </si>
  <si>
    <r>
      <rPr>
        <sz val="24"/>
        <color rgb="FF000000"/>
        <rFont val="Calibri"/>
        <family val="2"/>
      </rPr>
      <t>შემსრულებელი:</t>
    </r>
    <r>
      <rPr>
        <b/>
        <sz val="24"/>
        <color rgb="FF000000"/>
        <rFont val="Calibri"/>
        <family val="2"/>
      </rPr>
      <t xml:space="preserve"> შპს "კომპანია ბლექ სი გრუპი"</t>
    </r>
  </si>
  <si>
    <t>შესრულებული სამუშაოების აქტი N</t>
  </si>
  <si>
    <t>სამუშაოს დასრულების თარიღი:</t>
  </si>
  <si>
    <t>გათვალისწინებულია ხელშეკრულებით</t>
  </si>
  <si>
    <t>ხელშეკრულებით შესრულებული სამუშაო ნაზარდი ჯამით</t>
  </si>
  <si>
    <t>ობიექტზე შესრულებული სამუშაო ნაზარდი ჯამით</t>
  </si>
  <si>
    <t>შესრულებულია საანგარიშო პერიოდში</t>
  </si>
  <si>
    <t>რაოდ.</t>
  </si>
  <si>
    <t>ღირებულება</t>
  </si>
  <si>
    <t>ზედნადები ხარჯი</t>
  </si>
  <si>
    <t>ა. მამუჭაძე</t>
  </si>
  <si>
    <t>საპროექტო ხარჯი</t>
  </si>
  <si>
    <r>
      <rPr>
        <sz val="24"/>
        <color rgb="FF000000"/>
        <rFont val="Calibri"/>
        <family val="2"/>
      </rPr>
      <t>ხელშეკრულების საგანი:</t>
    </r>
    <r>
      <rPr>
        <b/>
        <sz val="24"/>
        <color rgb="FF000000"/>
        <rFont val="Calibri"/>
        <family val="2"/>
      </rPr>
      <t xml:space="preserve"> </t>
    </r>
    <r>
      <rPr>
        <b/>
        <sz val="24"/>
        <color rgb="FF000000"/>
        <rFont val="AcadNusx"/>
      </rPr>
      <t>ქ. თბილისის მასშტაბით რკ/ბეტონის და გაბიონის საყრდენი კედლების მოწყობის</t>
    </r>
    <r>
      <rPr>
        <b/>
        <sz val="24"/>
        <color rgb="FF000000"/>
        <rFont val="Calibri"/>
        <family val="2"/>
      </rPr>
      <t xml:space="preserve">  სამუშაოები</t>
    </r>
  </si>
  <si>
    <t>III კატ. გრუნტის დამუშავება ხელით</t>
  </si>
  <si>
    <t>IV კატ. გრუნტის დამუშავება მექანიზმით ა/მ დატვირთვით</t>
  </si>
  <si>
    <t>დამუშავებული გრუნტის ამოღება თხრილიდან მექანიზმით ა/მ დატვირთვით</t>
  </si>
  <si>
    <t>გრუნტის გატანა ავტოთვითმცლელებით ნაგავსაყრელზე</t>
  </si>
  <si>
    <t>შპს. ,,კომპანია ბლექ სი გრუპი"-ს       დირექტორი</t>
  </si>
  <si>
    <t>ფორმა N2</t>
  </si>
  <si>
    <t>პუნქტი</t>
  </si>
  <si>
    <t>ტიპი</t>
  </si>
  <si>
    <t>რ</t>
  </si>
  <si>
    <t>ზომა</t>
  </si>
  <si>
    <t>60x30x2,00x6000</t>
  </si>
  <si>
    <t>პაკეტის ნომერი</t>
  </si>
  <si>
    <t>#</t>
  </si>
  <si>
    <t>FA02081117</t>
  </si>
  <si>
    <t>FA02081118</t>
  </si>
  <si>
    <t>FA02081119</t>
  </si>
  <si>
    <t>FA02081122</t>
  </si>
  <si>
    <t>FA02081123</t>
  </si>
  <si>
    <t>ლოტის #</t>
  </si>
  <si>
    <t>პროდუქტის ნორმა</t>
  </si>
  <si>
    <t>En 10219</t>
  </si>
  <si>
    <t>მასალის ხარისხი</t>
  </si>
  <si>
    <t>S235JRH</t>
  </si>
  <si>
    <t>YS
N/MM2</t>
  </si>
  <si>
    <t>TS
N/MM2</t>
  </si>
  <si>
    <t>E
%</t>
  </si>
  <si>
    <t>IE AV.</t>
  </si>
  <si>
    <t>TT
C</t>
  </si>
  <si>
    <t>HT
BAR</t>
  </si>
  <si>
    <t>HT
TIME
SEC</t>
  </si>
  <si>
    <t>VDC</t>
  </si>
  <si>
    <t>FT</t>
  </si>
  <si>
    <t>BD</t>
  </si>
  <si>
    <t>EX</t>
  </si>
  <si>
    <t>NDE</t>
  </si>
  <si>
    <t>B</t>
  </si>
  <si>
    <t>G</t>
  </si>
  <si>
    <t>მისამართი: Orginize San. Bolgesi Sariseki / Iskenderun</t>
  </si>
  <si>
    <t>სახელი &amp; მომწოდებლის მისამართი
Mart Steel LTD
ლილოს დასახლება, თბილისი 0190
საქართველო, +995 322 195414</t>
  </si>
  <si>
    <t>პროდუქტის აღწერა</t>
  </si>
  <si>
    <t>მილის გამოცდის სერთიფიკატი</t>
  </si>
  <si>
    <t>EN 10219 NO: 2195-CPR-1621001</t>
  </si>
  <si>
    <t>სერტიფიკატის N: 1000033237
გვერდი : 3/3
გაგზავნის თარიღი : 30.10.2017
სერტ. თარიღი: 20.11.2017
სერთიფიკატის ნორმა: EN 10204-3.1</t>
  </si>
  <si>
    <t>ქიმიური ტესტირება</t>
  </si>
  <si>
    <t>SIRA</t>
  </si>
  <si>
    <t>დოკ. ნომ</t>
  </si>
  <si>
    <t>C</t>
  </si>
  <si>
    <t>SI</t>
  </si>
  <si>
    <t>S</t>
  </si>
  <si>
    <t>MN</t>
  </si>
  <si>
    <t>P</t>
  </si>
  <si>
    <t>AL</t>
  </si>
  <si>
    <t>CR</t>
  </si>
  <si>
    <t>MO</t>
  </si>
  <si>
    <t>NI</t>
  </si>
  <si>
    <t>CU</t>
  </si>
  <si>
    <t>TI</t>
  </si>
  <si>
    <t>V</t>
  </si>
  <si>
    <t>SN</t>
  </si>
  <si>
    <t>NB</t>
  </si>
  <si>
    <t>CEIIW</t>
  </si>
  <si>
    <t>CEPCM</t>
  </si>
  <si>
    <t>%</t>
  </si>
  <si>
    <t>G / ნაწარმი
YS / გამოცდა ჭიმვაზე (n/mm2)
TS / გამოცდა ღუნვაზე (n/mm2)
E / დაგრძელება (%)
NDE / არა დესტრუქციული გამოცდა
B / ღუნვა
VDC / ვიზუალური შემოწმება
HT / ჰიდროსტატიკური ტესტი
IE / დარტყმის ენერგია (ჯოული)
BD (შედუღება)</t>
  </si>
  <si>
    <t>CHS: ინდუსტრიული მილი
R: ოთხკუთხა სექცია</t>
  </si>
  <si>
    <t>CE ნიშანი აკმაყოფილებს პროდუქციას EN 10219 სტანდარტის მიხედვით
10.0x0,60-273.0x12.00 / 10x10x0,60 - 200x200x12.00 / 15x10x0,60 - 250x150x12.000</t>
  </si>
  <si>
    <t>დამტკიცებულია
ERW ქარხნის ხარისხის მენეჯერი
bulernt.sonmez@toscelik.com.tr</t>
  </si>
  <si>
    <t>(TS EN 10204 3.1)</t>
  </si>
  <si>
    <t>კლიენტი: 815</t>
  </si>
  <si>
    <t>მასალის ხარისხი: RKK - KENARLARI KESILMEMIS RULO</t>
  </si>
  <si>
    <t>სტანდარტი: YAPISAL CELIK BORULAR</t>
  </si>
  <si>
    <t>პარტიის #: 2. პარტია</t>
  </si>
  <si>
    <t>მასალის #: 0437068539 / 0357885488</t>
  </si>
  <si>
    <t>პროდუქტის ნომერი: 437068539004 / 357885488007</t>
  </si>
  <si>
    <t>მილის ტესტის სერთიფიკატი</t>
  </si>
  <si>
    <t>ნომერი 1</t>
  </si>
  <si>
    <t>ნომერი 2</t>
  </si>
  <si>
    <t>ნომერი 3</t>
  </si>
  <si>
    <t>ნომერი 4</t>
  </si>
  <si>
    <t>ზომა (მმ)</t>
  </si>
  <si>
    <t>კედლის სისქე</t>
  </si>
  <si>
    <t>სიგრძე</t>
  </si>
  <si>
    <t>20X30</t>
  </si>
  <si>
    <t>30X40</t>
  </si>
  <si>
    <t>40X80</t>
  </si>
  <si>
    <t>50X100</t>
  </si>
  <si>
    <t>X</t>
  </si>
  <si>
    <t>მექანიკური თვისებები</t>
  </si>
  <si>
    <t>N/MM2
&gt;235</t>
  </si>
  <si>
    <t>N/MM2
360-510</t>
  </si>
  <si>
    <t>ჭიმვაზე</t>
  </si>
  <si>
    <t>ღუნვაზე</t>
  </si>
  <si>
    <t>დაგრძელება</t>
  </si>
  <si>
    <t>%
&gt;24</t>
  </si>
  <si>
    <t>C max</t>
  </si>
  <si>
    <t>Si max</t>
  </si>
  <si>
    <t>Mn max</t>
  </si>
  <si>
    <t>P max</t>
  </si>
  <si>
    <t>S max</t>
  </si>
  <si>
    <t>&lt;0,170</t>
  </si>
  <si>
    <t>&lt;0,35</t>
  </si>
  <si>
    <t>&lt;1,2</t>
  </si>
  <si>
    <t>&lt;0,025</t>
  </si>
  <si>
    <t>თარიღი: 18.11.2017</t>
  </si>
  <si>
    <t>სერთიფიკატის # 20171118</t>
  </si>
  <si>
    <t>samSeneblo moednis Semofargvla droebiTi RobiT</t>
  </si>
  <si>
    <t>samuSaos dawyebamde amkrZalavi sagzao niSnebis mowyoba Semdgomi demonataJiT</t>
  </si>
  <si>
    <t>betonis masivis  dangreva samtvrevi CaquCebiT, datvirTva</t>
  </si>
  <si>
    <t xml:space="preserve">a/betonis safaris sisqiT 10sm dangreva samtvrevi CaquCebiT, datvirTva avtoTviTmclelebze </t>
  </si>
  <si>
    <t>aguris kedlis demontaJi xeliT, datvirTva avtoTviTmclelebze</t>
  </si>
  <si>
    <t>teritoriis gasufTaveba samSeneblo nagvisagan, datvirTva avtoTviTmclelebze</t>
  </si>
  <si>
    <t>III კატ. გრუნტის დამუშავება  მექანიზმით, დატვირთვით</t>
  </si>
  <si>
    <t>V კატ. გრუნტის დამუშავება მექანიზმით (კოდალათი)</t>
  </si>
  <si>
    <t>დამუშავებული გრუნტის ამოღება თხრილიდან მექანიზმით  ა/მ დატვირთვით</t>
  </si>
  <si>
    <t>VI კატ. გრუნტის დამუშავება მექანიზმით (კოდალათი)</t>
  </si>
  <si>
    <t>VI კატ. გრუნტის საბოლოო დამუშავება პნევმოჩაქუჩით, გრუნტის ამოყრა თხრილიდან, ავტოთვითმცლელზე დატვირთვით</t>
  </si>
  <si>
    <t>damuSavebuli gruntis gadadgileba urikebiT 50 m-de</t>
  </si>
  <si>
    <t>dasawyobebuli gruntis ukuSemotana da kedlis ukan Cayra</t>
  </si>
  <si>
    <t>qvabulis ukana mxares gruntis droebiTi gamagreba xis ficrebiTa da ZelebiT</t>
  </si>
  <si>
    <t>qviSa-xreSovani sagebi kedlis fundamentis qveS, sisqiT 20sm</t>
  </si>
  <si>
    <t>t</t>
  </si>
  <si>
    <t>kg</t>
  </si>
  <si>
    <t xml:space="preserve">sayrdeni kedlis  ukan mxaris gaglesva bitumiT 2-jer </t>
  </si>
  <si>
    <t>sayrdeni kedlis ukan drenaJis mowyoba</t>
  </si>
  <si>
    <t>_ Tixis ekrani, sisqiT 20sm</t>
  </si>
  <si>
    <t>_ drenaJis qva</t>
  </si>
  <si>
    <t>grZ.m</t>
  </si>
  <si>
    <t>karieridan moziduli qviSa/xreSovani (0-70mm) gruntis ukuCayra meqanizmebiT da fenebad datkepna</t>
  </si>
  <si>
    <t xml:space="preserve">liTonis moajirebi, misi montaJi da SeRebva zeTovani saRebaviT </t>
  </si>
  <si>
    <t>kedlis zedapiris mopirkeTeba fleTili qviT qviSa-cementis xsnarze</t>
  </si>
  <si>
    <t xml:space="preserve">Senobis gamagreba ორტესებრი კოჭიT </t>
  </si>
  <si>
    <t xml:space="preserve">samSeneblo moednis მოწყობა-mosworeba ბულდოზერით </t>
  </si>
  <si>
    <t>cali</t>
  </si>
  <si>
    <t xml:space="preserve"> III. gabionis kedlis mowyoba.</t>
  </si>
  <si>
    <t>damuSavebuli qvabulis mosworeba moSandakeba xeliT</t>
  </si>
  <si>
    <t>I. mosamzadebeli samuSaoebi</t>
  </si>
  <si>
    <t>IV. sayrdeni kedlis win a/betonis gzis safaris aRdgena</t>
  </si>
  <si>
    <t xml:space="preserve">aRsadgeni gzis safarisaTvis safuZvlis mowyoba fraqciuli RorRiT (0-40)mm, </t>
  </si>
  <si>
    <t>l</t>
  </si>
  <si>
    <t>safaris zeda fenis mowyoba wvrilmarcvlovani modificirebuli mkvrivi (adheziuri danamatis gamoyenrbiT) a/betonis cxeli nareviT sisqiT 4sm</t>
  </si>
  <si>
    <t>9*</t>
  </si>
  <si>
    <r>
      <t>მ</t>
    </r>
    <r>
      <rPr>
        <vertAlign val="superscript"/>
        <sz val="24"/>
        <rFont val="Calibri"/>
        <family val="2"/>
      </rPr>
      <t>3</t>
    </r>
  </si>
  <si>
    <r>
      <t>m</t>
    </r>
    <r>
      <rPr>
        <vertAlign val="superscript"/>
        <sz val="24"/>
        <rFont val="AcadNusx"/>
      </rPr>
      <t>3</t>
    </r>
  </si>
  <si>
    <r>
      <t>m</t>
    </r>
    <r>
      <rPr>
        <vertAlign val="superscript"/>
        <sz val="24"/>
        <rFont val="AcadNusx"/>
      </rPr>
      <t>2</t>
    </r>
  </si>
  <si>
    <t xml:space="preserve">II. sayrdeni kedeli  </t>
  </si>
  <si>
    <r>
      <t xml:space="preserve">yuTebi zomiT </t>
    </r>
    <r>
      <rPr>
        <sz val="24"/>
        <rFont val="Times New Roman"/>
        <family val="1"/>
        <charset val="204"/>
      </rPr>
      <t>2.0x1.0x1.0</t>
    </r>
    <r>
      <rPr>
        <sz val="24"/>
        <rFont val="AcadNusx"/>
      </rPr>
      <t xml:space="preserve"> m, mavTuli </t>
    </r>
    <r>
      <rPr>
        <sz val="24"/>
        <rFont val="Times New Roman"/>
        <family val="1"/>
        <charset val="204"/>
      </rPr>
      <t>d</t>
    </r>
    <r>
      <rPr>
        <sz val="24"/>
        <rFont val="AcadNusx"/>
      </rPr>
      <t>=3mm</t>
    </r>
  </si>
  <si>
    <r>
      <t>yuTebi zomiT 1,5</t>
    </r>
    <r>
      <rPr>
        <sz val="24"/>
        <rFont val="Times New Roman"/>
        <family val="1"/>
        <charset val="204"/>
      </rPr>
      <t>x1.0x1.0</t>
    </r>
    <r>
      <rPr>
        <sz val="24"/>
        <rFont val="AcadNusx"/>
      </rPr>
      <t xml:space="preserve"> m, mavTuli </t>
    </r>
    <r>
      <rPr>
        <sz val="24"/>
        <rFont val="Times New Roman"/>
        <family val="1"/>
        <charset val="204"/>
      </rPr>
      <t>d</t>
    </r>
    <r>
      <rPr>
        <sz val="24"/>
        <rFont val="AcadNusx"/>
      </rPr>
      <t>=3mm</t>
    </r>
  </si>
  <si>
    <r>
      <t>reno baliSis yuTi zomiT 3,0</t>
    </r>
    <r>
      <rPr>
        <sz val="24"/>
        <rFont val="Times New Roman"/>
        <family val="1"/>
        <charset val="204"/>
      </rPr>
      <t>x</t>
    </r>
    <r>
      <rPr>
        <sz val="24"/>
        <rFont val="AcadNusx"/>
      </rPr>
      <t>2,0</t>
    </r>
    <r>
      <rPr>
        <sz val="24"/>
        <rFont val="Times New Roman"/>
        <family val="1"/>
        <charset val="204"/>
      </rPr>
      <t>x</t>
    </r>
    <r>
      <rPr>
        <sz val="24"/>
        <rFont val="AcadNusx"/>
      </rPr>
      <t>0,3 m</t>
    </r>
  </si>
  <si>
    <r>
      <t xml:space="preserve">Sesakravi mavTuli </t>
    </r>
    <r>
      <rPr>
        <sz val="24"/>
        <rFont val="Times New Roman"/>
        <family val="1"/>
        <charset val="204"/>
      </rPr>
      <t>d</t>
    </r>
    <r>
      <rPr>
        <sz val="24"/>
        <rFont val="AcadNusx"/>
      </rPr>
      <t>=2.2mm</t>
    </r>
  </si>
  <si>
    <r>
      <t xml:space="preserve">karieridan moziduli qvis </t>
    </r>
    <r>
      <rPr>
        <sz val="24"/>
        <rFont val="Arial"/>
        <family val="2"/>
      </rPr>
      <t>d=</t>
    </r>
    <r>
      <rPr>
        <sz val="24"/>
        <rFont val="AcadNusx"/>
      </rPr>
      <t xml:space="preserve"> 0.10</t>
    </r>
    <r>
      <rPr>
        <sz val="24"/>
        <rFont val="Arial"/>
        <family val="2"/>
      </rPr>
      <t xml:space="preserve"> -</t>
    </r>
    <r>
      <rPr>
        <sz val="24"/>
        <rFont val="AcadNusx"/>
      </rPr>
      <t xml:space="preserve"> 0.20 m miwodeba badurebiT da Cawyoba gabionis yuTebSi xeliT </t>
    </r>
  </si>
  <si>
    <r>
      <t>Txevadi bitumis mosxma (0.7l/m</t>
    </r>
    <r>
      <rPr>
        <vertAlign val="superscript"/>
        <sz val="24"/>
        <rFont val="AcadNusx"/>
      </rPr>
      <t>2</t>
    </r>
    <r>
      <rPr>
        <sz val="24"/>
        <rFont val="AcadNusx"/>
      </rPr>
      <t>)</t>
    </r>
  </si>
  <si>
    <r>
      <t xml:space="preserve">safaris qveda fenis mowyoba msxvilmarcvlovani, forovani  a/betonis cxeli nareviT, </t>
    </r>
    <r>
      <rPr>
        <sz val="24"/>
        <rFont val="Times New Roman"/>
        <family val="1"/>
        <charset val="204"/>
      </rPr>
      <t>h=</t>
    </r>
    <r>
      <rPr>
        <sz val="24"/>
        <rFont val="AcadNusx"/>
      </rPr>
      <t xml:space="preserve">6sm </t>
    </r>
  </si>
  <si>
    <r>
      <t>Txevadi bitumis mosxma (0.35l/m</t>
    </r>
    <r>
      <rPr>
        <vertAlign val="superscript"/>
        <sz val="24"/>
        <rFont val="AcadNusx"/>
      </rPr>
      <t>2</t>
    </r>
    <r>
      <rPr>
        <sz val="24"/>
        <rFont val="AcadNusx"/>
      </rPr>
      <t>)</t>
    </r>
  </si>
  <si>
    <r>
      <t xml:space="preserve">ხელშეკრულების ნომერი და თარიღი: </t>
    </r>
    <r>
      <rPr>
        <b/>
        <sz val="24"/>
        <color rgb="FF000000"/>
        <rFont val="Calibri"/>
        <family val="2"/>
      </rPr>
      <t xml:space="preserve"> N02.01/30/285 - 18.07.2019  ( შეთანხმების აქტი 19.12.2019)</t>
    </r>
  </si>
  <si>
    <t>samSeneblo nagvis transportireba nagav sayrelze</t>
  </si>
  <si>
    <t>8*</t>
  </si>
  <si>
    <t>დროებითი გზის მოწყობა, გადაადგილებით 20მ-მდე</t>
  </si>
  <si>
    <t>(მდინარის გადაგდება), IV კატ. გრუნტის (6დ) დამუშავება ბულდოზერით 310ცხ.ძ და გადაადგილება საშუალოდ 20მ-ზე</t>
  </si>
  <si>
    <t>10*</t>
  </si>
  <si>
    <t>წყლის ამოტუმბვა ტუმბოებით 100 მმ, 60 მ3/სთ</t>
  </si>
  <si>
    <t>11*</t>
  </si>
  <si>
    <t>დ=159 მმ-იანი გაზსადენის ლითონის მილის კედლის სისქით 3 მმ. მონტაჟი, გამოცდის გათვალისწინებით</t>
  </si>
  <si>
    <t>12*</t>
  </si>
  <si>
    <t>დ=159 მმ-იანი გაზსადენის ლითონის მილის მონტაჟი, გამოცდის გათვალისწინებით (მესაკუთრის მასალით)</t>
  </si>
  <si>
    <t>13*</t>
  </si>
  <si>
    <t>დ=100 მმ-იანი გაზსადენის ლითონის მილის მონტაჟი, გამოცდის გათვალისწინებით (მესაკუთრის მასალით)</t>
  </si>
  <si>
    <t>14*</t>
  </si>
  <si>
    <t>დ=159 მმ-იანი არსებული ლითონის გაზსადენის მილის დემონტაჟი და დასაწყობება ადგილზე</t>
  </si>
  <si>
    <r>
      <t>m</t>
    </r>
    <r>
      <rPr>
        <b/>
        <vertAlign val="superscript"/>
        <sz val="11"/>
        <rFont val="AcadNusx"/>
      </rPr>
      <t>3</t>
    </r>
  </si>
  <si>
    <t>-</t>
  </si>
  <si>
    <t>12-1*</t>
  </si>
  <si>
    <t>ხიმინჯის თავებზე 1.4 მ სიმაღლეზე უხარისხო ბეტონის მონგრევა სანგრევი ჩაქუჩებით</t>
  </si>
  <si>
    <t>12-2*</t>
  </si>
  <si>
    <t>12-3*</t>
  </si>
  <si>
    <t>13-1*</t>
  </si>
  <si>
    <t>ბეტონის ბლოკებით ზომით (2*1*1მ) კედლის მოწყობა</t>
  </si>
  <si>
    <t>20*</t>
  </si>
  <si>
    <t>sadeformacio nakerebSi penoplastis fenis mowyoba sisqiT 2sm</t>
  </si>
  <si>
    <t>_ plastmasis sadrenaJe mili d=16სმ</t>
  </si>
  <si>
    <r>
      <t>Casatanebeli detali</t>
    </r>
    <r>
      <rPr>
        <sz val="26"/>
        <rFont val="AcadNusx"/>
      </rPr>
      <t xml:space="preserve"> Cd-1</t>
    </r>
  </si>
  <si>
    <r>
      <t>armaturis Reroebis gadasabmeli mavTuli</t>
    </r>
    <r>
      <rPr>
        <sz val="26"/>
        <rFont val="AcadNusx"/>
      </rPr>
      <t xml:space="preserve"> d=3mm</t>
    </r>
  </si>
  <si>
    <r>
      <t>armatura:</t>
    </r>
    <r>
      <rPr>
        <sz val="24"/>
        <rFont val="Calibri"/>
        <family val="2"/>
        <scheme val="minor"/>
      </rPr>
      <t xml:space="preserve"> -  AI </t>
    </r>
    <r>
      <rPr>
        <sz val="24"/>
        <rFont val="AcadNusx"/>
      </rPr>
      <t xml:space="preserve">klasis        </t>
    </r>
    <r>
      <rPr>
        <sz val="24"/>
        <rFont val="Calibri"/>
        <family val="2"/>
        <scheme val="minor"/>
      </rPr>
      <t xml:space="preserve">              </t>
    </r>
    <r>
      <rPr>
        <sz val="11"/>
        <rFont val="AcadNusx"/>
      </rPr>
      <t xml:space="preserve">                                    </t>
    </r>
  </si>
  <si>
    <r>
      <t xml:space="preserve">armatura: - </t>
    </r>
    <r>
      <rPr>
        <sz val="24"/>
        <rFont val="Calibri"/>
        <family val="2"/>
        <scheme val="minor"/>
      </rPr>
      <t xml:space="preserve"> AIII</t>
    </r>
    <r>
      <rPr>
        <sz val="24"/>
        <rFont val="AcadNusx"/>
      </rPr>
      <t xml:space="preserve"> klasis                           </t>
    </r>
    <r>
      <rPr>
        <sz val="11"/>
        <rFont val="AcadNusx"/>
      </rPr>
      <t xml:space="preserve">                               </t>
    </r>
  </si>
  <si>
    <r>
      <t>betoniT</t>
    </r>
    <r>
      <rPr>
        <sz val="22"/>
        <rFont val="Calibri"/>
        <family val="2"/>
        <scheme val="minor"/>
      </rPr>
      <t xml:space="preserve"> B20;</t>
    </r>
  </si>
  <si>
    <r>
      <t>sayrdeni kedlis mowyoba monoliTuri betoniT</t>
    </r>
    <r>
      <rPr>
        <sz val="24"/>
        <rFont val="Calibri"/>
        <family val="2"/>
        <scheme val="minor"/>
      </rPr>
      <t xml:space="preserve"> B20;</t>
    </r>
  </si>
  <si>
    <r>
      <t>betoni</t>
    </r>
    <r>
      <rPr>
        <sz val="24"/>
        <rFont val="Calibri"/>
        <family val="2"/>
        <scheme val="minor"/>
      </rPr>
      <t xml:space="preserve"> B25; </t>
    </r>
  </si>
  <si>
    <r>
      <t>sayrdeni kedlis mowyoba monoliTuri betoni</t>
    </r>
    <r>
      <rPr>
        <sz val="26"/>
        <rFont val="Calibri"/>
        <family val="2"/>
        <scheme val="minor"/>
      </rPr>
      <t xml:space="preserve"> B25; </t>
    </r>
  </si>
  <si>
    <r>
      <t>betonis baliSis mowyoba</t>
    </r>
    <r>
      <rPr>
        <sz val="24"/>
        <rFont val="Calibri"/>
        <family val="2"/>
        <scheme val="minor"/>
      </rPr>
      <t xml:space="preserve"> B15</t>
    </r>
  </si>
  <si>
    <r>
      <t>r/b-is kedlis mowyoba betoniT</t>
    </r>
    <r>
      <rPr>
        <sz val="11"/>
        <rFont val="AcadNusx"/>
      </rPr>
      <t xml:space="preserve"> </t>
    </r>
    <r>
      <rPr>
        <sz val="24"/>
        <rFont val="Calibri"/>
        <family val="2"/>
        <scheme val="minor"/>
      </rPr>
      <t xml:space="preserve">B30 F200 W6 </t>
    </r>
  </si>
  <si>
    <r>
      <t>r/b-is rostverkis mowyoba betoniT</t>
    </r>
    <r>
      <rPr>
        <sz val="22"/>
        <rFont val="Calibri"/>
        <family val="2"/>
        <scheme val="minor"/>
      </rPr>
      <t xml:space="preserve"> B30 F200 W6</t>
    </r>
  </si>
  <si>
    <r>
      <t>r.b. naburR-nateni ximinjebis mowyoba d=120 sm, betoniT</t>
    </r>
    <r>
      <rPr>
        <sz val="22"/>
        <rFont val="Calibri"/>
        <family val="2"/>
        <scheme val="minor"/>
      </rPr>
      <t xml:space="preserve"> B30 F200 W6</t>
    </r>
  </si>
  <si>
    <r>
      <t>მ</t>
    </r>
    <r>
      <rPr>
        <b/>
        <vertAlign val="superscript"/>
        <sz val="22"/>
        <rFont val="Sylfaen"/>
        <family val="1"/>
      </rPr>
      <t>2</t>
    </r>
  </si>
  <si>
    <r>
      <t>მ</t>
    </r>
    <r>
      <rPr>
        <b/>
        <vertAlign val="superscript"/>
        <sz val="24"/>
        <color indexed="8"/>
        <rFont val="Calibri"/>
        <family val="2"/>
      </rPr>
      <t>3</t>
    </r>
  </si>
  <si>
    <r>
      <t>მ</t>
    </r>
    <r>
      <rPr>
        <b/>
        <vertAlign val="superscript"/>
        <sz val="26"/>
        <color indexed="8"/>
        <rFont val="Calibri"/>
        <family val="2"/>
      </rPr>
      <t>3</t>
    </r>
  </si>
  <si>
    <r>
      <t>მ</t>
    </r>
    <r>
      <rPr>
        <b/>
        <vertAlign val="superscript"/>
        <sz val="24"/>
        <color indexed="8"/>
        <rFont val="AcadNusx"/>
      </rPr>
      <t>3</t>
    </r>
  </si>
  <si>
    <r>
      <t>m</t>
    </r>
    <r>
      <rPr>
        <b/>
        <vertAlign val="superscript"/>
        <sz val="24"/>
        <rFont val="AcadNusx"/>
      </rPr>
      <t>2</t>
    </r>
  </si>
  <si>
    <r>
      <t>m</t>
    </r>
    <r>
      <rPr>
        <b/>
        <vertAlign val="superscript"/>
        <sz val="24"/>
        <rFont val="AcadNusx"/>
      </rPr>
      <t>3</t>
    </r>
  </si>
  <si>
    <t xml:space="preserve"> 29(ოცდაცხრა) სექტემბერი 2019</t>
  </si>
  <si>
    <r>
      <t xml:space="preserve">ობიექტის დასახელება: </t>
    </r>
    <r>
      <rPr>
        <b/>
        <sz val="24"/>
        <color rgb="FF000000"/>
        <rFont val="Calibri"/>
        <family val="2"/>
      </rPr>
      <t xml:space="preserve">  ქ. თბილისში, გლდანის რაიონში, დასახლება ავჭალა-2, სულხან საბა ორბელიანისა და დ.გურამიშვილის ქუჩების მიმდებარედ რკ/ბეტონის საყრდენი კედლის მოწყობის სამუშაოები</t>
    </r>
  </si>
  <si>
    <t>ლ. ჯღარკავა</t>
  </si>
  <si>
    <t>ქ. თბილისის მუნიციპალიტეტის მერიის ინფრასტრუქტურის განვითარების საქალაქო სამსახურის
საინჟინრო ინფრასტრუქტურის მშენებლობისა და რეაბილიტაციის მართვის განყოფილების უფროსი</t>
  </si>
  <si>
    <t>მ2</t>
  </si>
  <si>
    <t>მცირე ზომის ხე-ბუჩქნარის (დიამეტრი 10-15სმ) მოჭრა, ფესვების ამოძირკვა, დაჭრა</t>
  </si>
  <si>
    <t>ხე-ბუჩქნარის ნარჩენების დატვირთვა</t>
  </si>
  <si>
    <t>ბეტონის კიუვეტების მოწყობა</t>
  </si>
  <si>
    <t>მ3</t>
  </si>
  <si>
    <t>მ</t>
  </si>
  <si>
    <t xml:space="preserve"> ხარჯთაღრიცხვა</t>
  </si>
  <si>
    <t>m3</t>
  </si>
  <si>
    <r>
      <t>მ</t>
    </r>
    <r>
      <rPr>
        <b/>
        <vertAlign val="superscript"/>
        <sz val="10"/>
        <rFont val="Sylfaen"/>
        <family val="1"/>
      </rPr>
      <t>2</t>
    </r>
  </si>
  <si>
    <r>
      <t>მ</t>
    </r>
    <r>
      <rPr>
        <b/>
        <vertAlign val="superscript"/>
        <sz val="10"/>
        <color indexed="8"/>
        <rFont val="Calibri"/>
        <family val="2"/>
      </rPr>
      <t>3</t>
    </r>
  </si>
  <si>
    <r>
      <t>მ</t>
    </r>
    <r>
      <rPr>
        <b/>
        <vertAlign val="superscript"/>
        <sz val="10"/>
        <color indexed="8"/>
        <rFont val="AcadNusx"/>
      </rPr>
      <t>3</t>
    </r>
  </si>
  <si>
    <r>
      <t>m</t>
    </r>
    <r>
      <rPr>
        <b/>
        <vertAlign val="superscript"/>
        <sz val="10"/>
        <rFont val="AcadNusx"/>
      </rPr>
      <t>2</t>
    </r>
  </si>
  <si>
    <r>
      <t>m</t>
    </r>
    <r>
      <rPr>
        <b/>
        <vertAlign val="superscript"/>
        <sz val="10"/>
        <rFont val="AcadNusx"/>
      </rPr>
      <t>3</t>
    </r>
  </si>
  <si>
    <r>
      <t>მ</t>
    </r>
    <r>
      <rPr>
        <vertAlign val="superscript"/>
        <sz val="10"/>
        <rFont val="Calibri"/>
        <family val="2"/>
      </rPr>
      <t>3</t>
    </r>
  </si>
  <si>
    <r>
      <t>m</t>
    </r>
    <r>
      <rPr>
        <vertAlign val="superscript"/>
        <sz val="10"/>
        <rFont val="AcadNusx"/>
      </rPr>
      <t>3</t>
    </r>
  </si>
  <si>
    <r>
      <t>m</t>
    </r>
    <r>
      <rPr>
        <vertAlign val="superscript"/>
        <sz val="10"/>
        <rFont val="AcadNusx"/>
      </rPr>
      <t>2</t>
    </r>
  </si>
  <si>
    <t>რაოდ</t>
  </si>
  <si>
    <t>სამშენებლო მოედნის შემოფარგვლა დროებითი ღობით</t>
  </si>
  <si>
    <t>სამუშაოს დაწყებამდე ამკრძალავი საგზაო ნიშნების მოწყობა შემდგომი დემონატაჟით</t>
  </si>
  <si>
    <t>ბეტონის მასივის  დანგრევა სამტვრევი ჩაქუჩებით, დატვირთვა</t>
  </si>
  <si>
    <t xml:space="preserve">ა/ბეტონის საფარის სისქით 10სმ დანგრევა სამტვრევი ჩაქუჩებით, დატვირთვა ავტოთვითმცლელებზე </t>
  </si>
  <si>
    <t>აგურის კედლის დემონტაჟი ხელით, დატვირთვა ავტოთვითმცლელებზე</t>
  </si>
  <si>
    <t>ტერიტორიის გასუფთავება სამშენებლო ნაგვისაგან, დატვირთვა ავტოთვითმცლელებზე</t>
  </si>
  <si>
    <t>სამშენებლო ნაგვის ტრანსპორტირება ნაგავსაყრელზე</t>
  </si>
  <si>
    <t>დროებითი გზის ამგები გრუნტების დამუშავება მექანიზმით, გადაადგილება და მოსწორება</t>
  </si>
  <si>
    <t>დამუშავებული გრუნტის გადადგილება ურიკებით 50 მ-დე</t>
  </si>
  <si>
    <t xml:space="preserve">დასაწყობებული გრუნტის უკუშემოტანა და კედლის უკან ჩაყრა </t>
  </si>
  <si>
    <t>ქვაბულის უკანა მხარეს გრუნტის დროებითი გამაგრება ხის ფიცრებითა და ძელებით</t>
  </si>
  <si>
    <r>
      <t>რ.ბ. ნაბურღ-ნატენი ხიმინჯების მოწყობა დ=120 სმ, ბეტონით</t>
    </r>
    <r>
      <rPr>
        <sz val="10"/>
        <rFont val="Calibri"/>
        <family val="2"/>
        <scheme val="minor"/>
      </rPr>
      <t xml:space="preserve"> B30 F200 W6</t>
    </r>
  </si>
  <si>
    <r>
      <t xml:space="preserve">არმატურა: - </t>
    </r>
    <r>
      <rPr>
        <sz val="10"/>
        <rFont val="Calibri"/>
        <family val="2"/>
        <scheme val="minor"/>
      </rPr>
      <t xml:space="preserve"> A III კლასი</t>
    </r>
  </si>
  <si>
    <r>
      <t xml:space="preserve">არმატურა: </t>
    </r>
    <r>
      <rPr>
        <sz val="10"/>
        <rFont val="Calibri"/>
        <family val="2"/>
        <scheme val="minor"/>
      </rPr>
      <t xml:space="preserve"> -  A I </t>
    </r>
    <r>
      <rPr>
        <sz val="10"/>
        <rFont val="AcadNusx"/>
      </rPr>
      <t xml:space="preserve">კლასი        </t>
    </r>
    <r>
      <rPr>
        <sz val="10"/>
        <rFont val="Calibri"/>
        <family val="2"/>
        <scheme val="minor"/>
      </rPr>
      <t xml:space="preserve">              </t>
    </r>
    <r>
      <rPr>
        <sz val="10"/>
        <rFont val="AcadNusx"/>
      </rPr>
      <t xml:space="preserve">                                    </t>
    </r>
  </si>
  <si>
    <r>
      <t xml:space="preserve">რ/ბ-ის როსტვერკის მოწყობა ბეტონით </t>
    </r>
    <r>
      <rPr>
        <sz val="10"/>
        <rFont val="Calibri"/>
        <family val="2"/>
        <scheme val="minor"/>
      </rPr>
      <t>B30 F200 W6</t>
    </r>
  </si>
  <si>
    <t>ქვიშა-ხრეშოვანი საგები კედლის ფუნდამენტის ქვეშ, სისქით 20სმ</t>
  </si>
  <si>
    <r>
      <t xml:space="preserve">ბეტონის ბალიშის მოწყობა: </t>
    </r>
    <r>
      <rPr>
        <sz val="10"/>
        <rFont val="Arial"/>
        <family val="2"/>
      </rPr>
      <t>B</t>
    </r>
    <r>
      <rPr>
        <sz val="10"/>
        <rFont val="AcadNusx"/>
      </rPr>
      <t>15</t>
    </r>
  </si>
  <si>
    <t>ცხაურის დამზადება მონტაჟი ლითონის კონსტრუქციით (ესკიზის შესაბამისად)</t>
  </si>
  <si>
    <t xml:space="preserve">II. საყრდენი კედელი  </t>
  </si>
  <si>
    <t>I. მოსამზადებელი სამუშაოები</t>
  </si>
  <si>
    <r>
      <t xml:space="preserve">საყრდენი კედლის მოწყობა მონოლითური ბეტონი </t>
    </r>
    <r>
      <rPr>
        <sz val="10"/>
        <rFont val="Arial"/>
        <family val="2"/>
      </rPr>
      <t>B</t>
    </r>
    <r>
      <rPr>
        <sz val="10"/>
        <rFont val="AcadNusx"/>
      </rPr>
      <t xml:space="preserve">25; </t>
    </r>
  </si>
  <si>
    <r>
      <t xml:space="preserve">საყრდენი კედლის მოწყობა მონოლითური ბეტონი </t>
    </r>
    <r>
      <rPr>
        <sz val="10"/>
        <rFont val="Calibri"/>
        <family val="2"/>
        <scheme val="minor"/>
      </rPr>
      <t xml:space="preserve"> B20;</t>
    </r>
  </si>
  <si>
    <r>
      <t xml:space="preserve"> ბეტონი</t>
    </r>
    <r>
      <rPr>
        <sz val="10"/>
        <rFont val="Calibri"/>
        <family val="2"/>
        <scheme val="minor"/>
      </rPr>
      <t xml:space="preserve"> B25; </t>
    </r>
  </si>
  <si>
    <r>
      <t xml:space="preserve"> ბეტონი </t>
    </r>
    <r>
      <rPr>
        <sz val="10"/>
        <rFont val="Calibri"/>
        <family val="2"/>
        <scheme val="minor"/>
      </rPr>
      <t>B20;</t>
    </r>
  </si>
  <si>
    <r>
      <t xml:space="preserve">რ/ბ-ის კედლის მოწყობა ბეტონით </t>
    </r>
    <r>
      <rPr>
        <sz val="10"/>
        <rFont val="Calibri"/>
        <family val="2"/>
        <scheme val="minor"/>
      </rPr>
      <t xml:space="preserve">B30 F200 W6 </t>
    </r>
  </si>
  <si>
    <t>არმატურის ღეროების გადასაბმელი მავთული დ=3მმ</t>
  </si>
  <si>
    <t>ჩასატანებელი დეტალი ჩდ-1</t>
  </si>
  <si>
    <t xml:space="preserve">საყრდენი კედლის  უკან მხარის გაგლესვა ბიტუმით 2-ჯერ </t>
  </si>
  <si>
    <t>სადეფორმაციო ნაკერებში პენოპლასტის ფენის მოწყობა სისქით 2სმ</t>
  </si>
  <si>
    <t>საყრდენი კედლის უკან დრენაჟის მოწყობა</t>
  </si>
  <si>
    <t>_ თიხის ეკრანი, სისქით 20სმ</t>
  </si>
  <si>
    <t>_ დრენაჟის ქვა</t>
  </si>
  <si>
    <t>_ პლასტმასის სადრენაჟე მილი დ=16სმ</t>
  </si>
  <si>
    <t>კარიერიდან მოზიდული ქვიშა/ხრეშოვანი (0-70მმ) გრუნტის უკუჩაყრა მექანიზმებით და ფენებად დატკეპნა</t>
  </si>
  <si>
    <t xml:space="preserve">ლითონის მოაჯირები, მისი მონტაჟი და შეღებვა ზეთოვანი საღებავით </t>
  </si>
  <si>
    <t>კედლის ზედაპირის მოპირკეთება ფლეთილი ქვით ქვიშა-ცემენტის ხსნარზე</t>
  </si>
  <si>
    <t xml:space="preserve">შენობის გამაგრება ორტესებრი კოჭით </t>
  </si>
  <si>
    <t xml:space="preserve">სამშენებლო მოედნის მოწყობა-მოსწორება ბულდოზერით </t>
  </si>
  <si>
    <t>დროებითი ბეტონის ბლოკების მონტაჟი მექანიზმის გამოყენებით</t>
  </si>
  <si>
    <t>დროებითი ბეტონის ბლოკების დემონტაჟი მექანიზმის გამოყენებით</t>
  </si>
  <si>
    <t xml:space="preserve">დროებითი ბეტონის ბლოკების დატვირთვა მექანიზმებზე და ტრანსპორტირება </t>
  </si>
  <si>
    <t xml:space="preserve"> III. გაბიონის კედლის მოწყობა.</t>
  </si>
  <si>
    <t>დამუშავებული ქვაბულის მოსწორება მოშანდაკება ხელით</t>
  </si>
  <si>
    <t>შესაკრავი მავთული დ=2.2მმ</t>
  </si>
  <si>
    <t xml:space="preserve">კარიერიდან მოზიდული ქვის დ= 0.10 - 0.20 მ მიწოდება ბადურებით და ჩაწყობა გაბიონის ყუთებში ხელით </t>
  </si>
  <si>
    <r>
      <t>ყუთები ზომით</t>
    </r>
    <r>
      <rPr>
        <sz val="10"/>
        <rFont val="Arial"/>
        <family val="2"/>
      </rPr>
      <t xml:space="preserve"> 2.0X1.0X1.0 </t>
    </r>
    <r>
      <rPr>
        <sz val="10"/>
        <rFont val="AcadNusx"/>
      </rPr>
      <t>მ, მავთული დ=3მმ</t>
    </r>
  </si>
  <si>
    <t>ყუთები ზომით 1,5X1.0X1.0 მ, მავთული დ=3მმ</t>
  </si>
  <si>
    <t>რენო ბალიშის ყუთი ზომით 3,0X2,0X0,3 მ</t>
  </si>
  <si>
    <t>IV. ა/ბეტონის გზის საფარის აღდგენა</t>
  </si>
  <si>
    <t xml:space="preserve">აღსადგენი გზის საფარისათვის საფუძვლის მოწყობა ფრაქციული ღორღით (0-40)მმ, </t>
  </si>
  <si>
    <t>თხევადი ბიტუმის მოსხმა (0.7ლ/მ2)</t>
  </si>
  <si>
    <t xml:space="preserve">საფარის ქვედა ფენის მოწყობა მსხვილმარცვლოვანი, ფოროვანი  ა/ბეტონის ცხელი ნარევით, ჰ=6სმ </t>
  </si>
  <si>
    <t>თხევადი ბიტუმის მოსხმა (0.35ლ/მ2)</t>
  </si>
  <si>
    <t>საფარის ზედა ფენის მოწყობა წვრილმარცვლოვანი მოდიფიცირებული მკვრივი (ადჰეზიური დანამატის გამოყენრბით) ა/ბეტონის ცხელი ნარევით სისქით 4სმ</t>
  </si>
  <si>
    <t>ტროტუარის საფარის მოწყობა ქვიშოვანი ასფალტით სისქით H=3სმ</t>
  </si>
  <si>
    <r>
      <t>რ.ბ. ნაბურღ-ნატენი ხიმინჯების მოწყობა დ=90სმ, ბეტონით</t>
    </r>
    <r>
      <rPr>
        <sz val="10"/>
        <rFont val="Calibri"/>
        <family val="2"/>
        <scheme val="minor"/>
      </rPr>
      <t xml:space="preserve"> B25 </t>
    </r>
  </si>
  <si>
    <t>ხიმინჯის თავებზე 0,9მ სიმაღლეზე უხარისხო ბეტონის მონგრევა სანგრევი ჩაქუჩებით და დატვირთვა ავტოთვითმცლელებზე</t>
  </si>
  <si>
    <r>
      <t xml:space="preserve">რ/ბ-ის როსტვერკის მოწყობა ბეტონით </t>
    </r>
    <r>
      <rPr>
        <sz val="10"/>
        <rFont val="Calibri"/>
        <family val="2"/>
        <scheme val="minor"/>
      </rPr>
      <t>B25</t>
    </r>
  </si>
  <si>
    <t xml:space="preserve"> ქ. თბილისის მასშტაბით რკ/ბეტონის და გაბიონის საყრდენი კედლების მოწყობის  სამუშაოები</t>
  </si>
  <si>
    <t>დანართი N1</t>
  </si>
  <si>
    <t>ზღვრული ერთეულის ფასები</t>
  </si>
  <si>
    <t>შენიშვნა:
1. პრეტენდენტის მიერ ხარჯთაღრიცხვა ატვირთულ უნდა იქნას MS excel-ის ფორმატის ფაილის სახით, დანართი N1–ის მიხედვით. (ხარჯთაღრიცხვის  წარმოუდგენლობა ან/და განუფასებლად წარმოდგენა დაზუსტებას არ დაექვემდებარება და გამოიწვევს პრეტენდენტის დისკვალიფიკაციას).
2. პრეტენდენტის მიერ წარმოდგენილი ერთეულის ფასები არ უნდა აღემატებოდეს დანართი N1-ში მითითებული  შესაბამისი ერთეულის ზღვრული ფასების ოდენობას.
3. გაუთვალისწინებელი ხარჯი (5%) და საპროექტო ხარჯი (4%) არის უცვლელი.                                                                                                                                                                                                                                                                       4. სახარჯთაღრიცხვო დოკუმენტაციაში, (იხ. ხარჯთაღრიცხვის II თავის პოზიცია #38, #39, #40), დემონტირებული დროებითი ბეტონის ბლოკები რჩება შემსყიდველის საკუთრებაში.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</si>
</sst>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\-* #,##0.00_-;_-* &quot;-&quot;??_-;_-@_-"/>
    <numFmt numFmtId="165" formatCode="_-* #,##0.00\ _₾_-;\-* #,##0.00\ _₾_-;_-* &quot;-&quot;??\ _₾_-;_-@"/>
    <numFmt numFmtId="166" formatCode="0.0000"/>
    <numFmt numFmtId="167" formatCode="0.000"/>
    <numFmt numFmtId="168" formatCode="0.000000"/>
    <numFmt numFmtId="169" formatCode="#,##0.000"/>
  </numFmts>
  <fonts count="7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24"/>
      <color rgb="FF000000"/>
      <name val="Calibri"/>
      <family val="2"/>
    </font>
    <font>
      <sz val="24"/>
      <color indexed="8"/>
      <name val="Calibri"/>
      <family val="2"/>
    </font>
    <font>
      <sz val="20"/>
      <color rgb="FF000000"/>
      <name val="Calibri"/>
      <family val="2"/>
    </font>
    <font>
      <b/>
      <sz val="20"/>
      <color rgb="FF000000"/>
      <name val="Calibri"/>
      <family val="2"/>
    </font>
    <font>
      <b/>
      <sz val="22"/>
      <color rgb="FF000000"/>
      <name val="Calibri"/>
      <family val="2"/>
    </font>
    <font>
      <b/>
      <sz val="22"/>
      <color theme="1"/>
      <name val="BPG Algeti"/>
    </font>
    <font>
      <b/>
      <sz val="10"/>
      <name val="Calibri"/>
      <family val="2"/>
      <scheme val="minor"/>
    </font>
    <font>
      <sz val="24"/>
      <name val="Arial"/>
      <family val="2"/>
    </font>
    <font>
      <i/>
      <sz val="18"/>
      <color rgb="FF000000"/>
      <name val="Calibri"/>
      <family val="2"/>
    </font>
    <font>
      <sz val="18"/>
      <name val="Calibri"/>
      <family val="2"/>
    </font>
    <font>
      <b/>
      <sz val="24"/>
      <color rgb="FF000000"/>
      <name val="AcadNusx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24"/>
      <name val="Calibri"/>
      <family val="2"/>
      <scheme val="minor"/>
    </font>
    <font>
      <sz val="24"/>
      <color rgb="FF000000"/>
      <name val="Arial"/>
      <family val="2"/>
    </font>
    <font>
      <sz val="24"/>
      <name val="Calibri"/>
      <family val="2"/>
      <scheme val="minor"/>
    </font>
    <font>
      <b/>
      <sz val="24"/>
      <color rgb="FF00000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0"/>
      <name val="Arial"/>
      <family val="2"/>
    </font>
    <font>
      <sz val="24"/>
      <name val="AcadNusx"/>
    </font>
    <font>
      <b/>
      <u/>
      <sz val="24"/>
      <name val="AcadNusx"/>
    </font>
    <font>
      <sz val="24"/>
      <color theme="1" tint="4.9989318521683403E-2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sz val="24"/>
      <name val="Sylfaen"/>
      <family val="1"/>
      <charset val="204"/>
    </font>
    <font>
      <vertAlign val="superscript"/>
      <sz val="24"/>
      <name val="Calibri"/>
      <family val="2"/>
    </font>
    <font>
      <sz val="24"/>
      <name val="Arial"/>
      <family val="2"/>
      <charset val="204"/>
    </font>
    <font>
      <b/>
      <sz val="24"/>
      <name val="AcadNusx"/>
    </font>
    <font>
      <vertAlign val="superscript"/>
      <sz val="24"/>
      <name val="AcadNusx"/>
    </font>
    <font>
      <sz val="24"/>
      <name val="Times New Roman"/>
      <family val="1"/>
      <charset val="204"/>
    </font>
    <font>
      <sz val="22"/>
      <name val="AcadNusx"/>
    </font>
    <font>
      <b/>
      <sz val="22"/>
      <name val="AcadNusx"/>
    </font>
    <font>
      <sz val="22"/>
      <name val="Arial"/>
      <family val="2"/>
      <charset val="204"/>
    </font>
    <font>
      <sz val="10"/>
      <name val="Arial"/>
      <family val="2"/>
    </font>
    <font>
      <sz val="11"/>
      <name val="AcadNusx"/>
    </font>
    <font>
      <b/>
      <vertAlign val="superscript"/>
      <sz val="11"/>
      <name val="AcadNusx"/>
    </font>
    <font>
      <sz val="26"/>
      <name val="AcadNusx"/>
    </font>
    <font>
      <sz val="22"/>
      <name val="Calibri"/>
      <family val="2"/>
      <scheme val="minor"/>
    </font>
    <font>
      <sz val="26"/>
      <name val="Calibri"/>
      <family val="2"/>
      <scheme val="minor"/>
    </font>
    <font>
      <b/>
      <vertAlign val="superscript"/>
      <sz val="22"/>
      <name val="Sylfaen"/>
      <family val="1"/>
    </font>
    <font>
      <b/>
      <vertAlign val="superscript"/>
      <sz val="24"/>
      <color indexed="8"/>
      <name val="Calibri"/>
      <family val="2"/>
    </font>
    <font>
      <b/>
      <vertAlign val="superscript"/>
      <sz val="26"/>
      <color indexed="8"/>
      <name val="Calibri"/>
      <family val="2"/>
    </font>
    <font>
      <b/>
      <vertAlign val="superscript"/>
      <sz val="24"/>
      <color indexed="8"/>
      <name val="AcadNusx"/>
    </font>
    <font>
      <b/>
      <vertAlign val="superscript"/>
      <sz val="24"/>
      <name val="AcadNusx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0"/>
      <name val="AcadNusx"/>
    </font>
    <font>
      <b/>
      <u/>
      <sz val="10"/>
      <name val="AcadNusx"/>
    </font>
    <font>
      <sz val="10"/>
      <name val="Sylfaen"/>
      <family val="1"/>
      <charset val="204"/>
    </font>
    <font>
      <b/>
      <vertAlign val="superscript"/>
      <sz val="10"/>
      <name val="Sylfaen"/>
      <family val="1"/>
    </font>
    <font>
      <sz val="10"/>
      <color theme="1" tint="4.9989318521683403E-2"/>
      <name val="Calibri"/>
      <family val="2"/>
      <scheme val="minor"/>
    </font>
    <font>
      <b/>
      <vertAlign val="superscript"/>
      <sz val="10"/>
      <color indexed="8"/>
      <name val="Calibri"/>
      <family val="2"/>
    </font>
    <font>
      <b/>
      <vertAlign val="superscript"/>
      <sz val="10"/>
      <color indexed="8"/>
      <name val="AcadNusx"/>
    </font>
    <font>
      <sz val="10"/>
      <name val="Calibri"/>
      <family val="2"/>
      <scheme val="minor"/>
    </font>
    <font>
      <b/>
      <vertAlign val="superscript"/>
      <sz val="10"/>
      <name val="AcadNusx"/>
    </font>
    <font>
      <b/>
      <sz val="10"/>
      <name val="AcadNusx"/>
    </font>
    <font>
      <vertAlign val="superscript"/>
      <sz val="10"/>
      <name val="Calibri"/>
      <family val="2"/>
    </font>
    <font>
      <vertAlign val="superscript"/>
      <sz val="10"/>
      <name val="AcadNusx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6" fillId="0" borderId="0"/>
    <xf numFmtId="9" fontId="17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  <xf numFmtId="0" fontId="26" fillId="0" borderId="0"/>
    <xf numFmtId="9" fontId="16" fillId="0" borderId="0" applyFont="0" applyFill="0" applyBorder="0" applyAlignment="0" applyProtection="0"/>
    <xf numFmtId="0" fontId="16" fillId="0" borderId="0"/>
    <xf numFmtId="0" fontId="16" fillId="0" borderId="0"/>
    <xf numFmtId="0" fontId="40" fillId="0" borderId="0"/>
    <xf numFmtId="0" fontId="2" fillId="0" borderId="0"/>
    <xf numFmtId="9" fontId="2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4" fontId="0" fillId="0" borderId="0" xfId="0" applyNumberFormat="1" applyFill="1"/>
    <xf numFmtId="0" fontId="0" fillId="0" borderId="0" xfId="0" applyFont="1" applyFill="1" applyAlignment="1">
      <alignment wrapText="1"/>
    </xf>
    <xf numFmtId="0" fontId="0" fillId="0" borderId="0" xfId="0" applyFont="1" applyFill="1"/>
    <xf numFmtId="164" fontId="0" fillId="0" borderId="0" xfId="1" applyFont="1" applyFill="1" applyAlignment="1">
      <alignment vertical="center"/>
    </xf>
    <xf numFmtId="164" fontId="3" fillId="0" borderId="0" xfId="1" applyFont="1" applyFill="1" applyAlignment="1">
      <alignment vertical="center"/>
    </xf>
    <xf numFmtId="0" fontId="1" fillId="0" borderId="0" xfId="0" applyFont="1" applyFill="1" applyAlignment="1">
      <alignment horizontal="left" wrapText="1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5" fillId="0" borderId="0" xfId="2" applyFont="1"/>
    <xf numFmtId="0" fontId="4" fillId="0" borderId="0" xfId="2" applyFont="1" applyAlignment="1">
      <alignment vertical="center"/>
    </xf>
    <xf numFmtId="0" fontId="5" fillId="0" borderId="0" xfId="2" applyFont="1" applyAlignment="1">
      <alignment horizontal="center"/>
    </xf>
    <xf numFmtId="0" fontId="5" fillId="0" borderId="0" xfId="2" applyFont="1" applyFill="1"/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horizont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2" fontId="5" fillId="0" borderId="0" xfId="2" applyNumberFormat="1" applyFont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6" fillId="0" borderId="0" xfId="0" applyFont="1" applyFill="1" applyAlignment="1"/>
    <xf numFmtId="0" fontId="19" fillId="0" borderId="1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 wrapText="1"/>
    </xf>
    <xf numFmtId="4" fontId="20" fillId="0" borderId="8" xfId="0" applyNumberFormat="1" applyFont="1" applyFill="1" applyBorder="1" applyAlignment="1">
      <alignment horizontal="center" vertical="center"/>
    </xf>
    <xf numFmtId="164" fontId="20" fillId="0" borderId="6" xfId="1" applyFont="1" applyBorder="1" applyAlignment="1">
      <alignment horizontal="center" vertical="center"/>
    </xf>
    <xf numFmtId="164" fontId="21" fillId="0" borderId="5" xfId="1" applyFont="1" applyFill="1" applyBorder="1"/>
    <xf numFmtId="164" fontId="21" fillId="0" borderId="1" xfId="1" applyFont="1" applyFill="1" applyBorder="1"/>
    <xf numFmtId="164" fontId="22" fillId="0" borderId="9" xfId="1" applyFont="1" applyBorder="1" applyAlignment="1">
      <alignment horizontal="center" vertical="center"/>
    </xf>
    <xf numFmtId="164" fontId="19" fillId="0" borderId="7" xfId="1" applyFont="1" applyFill="1" applyBorder="1"/>
    <xf numFmtId="164" fontId="19" fillId="0" borderId="8" xfId="1" applyFont="1" applyFill="1" applyBorder="1"/>
    <xf numFmtId="0" fontId="6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1" xfId="0" applyNumberFormat="1" applyBorder="1"/>
    <xf numFmtId="0" fontId="24" fillId="0" borderId="1" xfId="0" applyFont="1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8" xfId="0" applyBorder="1"/>
    <xf numFmtId="0" fontId="0" fillId="0" borderId="2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2" fontId="0" fillId="0" borderId="0" xfId="0" applyNumberFormat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23" xfId="0" applyBorder="1" applyAlignment="1">
      <alignment horizontal="left"/>
    </xf>
    <xf numFmtId="0" fontId="23" fillId="0" borderId="0" xfId="0" applyFont="1" applyAlignment="1">
      <alignment horizontal="center"/>
    </xf>
    <xf numFmtId="0" fontId="11" fillId="0" borderId="1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" fontId="20" fillId="0" borderId="3" xfId="0" applyNumberFormat="1" applyFont="1" applyFill="1" applyBorder="1" applyAlignment="1">
      <alignment horizontal="center" vertical="center"/>
    </xf>
    <xf numFmtId="164" fontId="20" fillId="0" borderId="4" xfId="1" applyFont="1" applyBorder="1" applyAlignment="1">
      <alignment horizontal="center" vertical="center"/>
    </xf>
    <xf numFmtId="164" fontId="21" fillId="0" borderId="2" xfId="1" applyFont="1" applyFill="1" applyBorder="1"/>
    <xf numFmtId="164" fontId="21" fillId="0" borderId="3" xfId="1" applyFont="1" applyFill="1" applyBorder="1"/>
    <xf numFmtId="4" fontId="20" fillId="0" borderId="31" xfId="0" applyNumberFormat="1" applyFont="1" applyBorder="1" applyAlignment="1">
      <alignment horizontal="center" vertical="center"/>
    </xf>
    <xf numFmtId="4" fontId="20" fillId="0" borderId="21" xfId="0" applyNumberFormat="1" applyFont="1" applyBorder="1" applyAlignment="1">
      <alignment horizontal="center" vertical="center"/>
    </xf>
    <xf numFmtId="4" fontId="20" fillId="0" borderId="32" xfId="0" applyNumberFormat="1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9" fontId="19" fillId="0" borderId="16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164" fontId="20" fillId="0" borderId="6" xfId="1" applyNumberFormat="1" applyFont="1" applyBorder="1" applyAlignment="1">
      <alignment horizontal="center" vertical="center"/>
    </xf>
    <xf numFmtId="2" fontId="29" fillId="0" borderId="18" xfId="0" applyNumberFormat="1" applyFont="1" applyFill="1" applyBorder="1" applyAlignment="1">
      <alignment horizontal="center" vertical="center" wrapText="1"/>
    </xf>
    <xf numFmtId="164" fontId="29" fillId="0" borderId="13" xfId="1" applyFont="1" applyFill="1" applyBorder="1" applyAlignment="1">
      <alignment horizontal="center" vertical="center"/>
    </xf>
    <xf numFmtId="164" fontId="29" fillId="0" borderId="18" xfId="1" applyFont="1" applyFill="1" applyBorder="1" applyAlignment="1">
      <alignment horizontal="center" vertical="center"/>
    </xf>
    <xf numFmtId="4" fontId="29" fillId="0" borderId="13" xfId="1" applyNumberFormat="1" applyFont="1" applyFill="1" applyBorder="1" applyAlignment="1">
      <alignment horizontal="center" vertical="center"/>
    </xf>
    <xf numFmtId="0" fontId="30" fillId="0" borderId="0" xfId="0" applyFont="1" applyFill="1"/>
    <xf numFmtId="4" fontId="29" fillId="0" borderId="5" xfId="1" applyNumberFormat="1" applyFont="1" applyFill="1" applyBorder="1" applyAlignment="1">
      <alignment horizontal="center" vertical="center"/>
    </xf>
    <xf numFmtId="167" fontId="30" fillId="0" borderId="0" xfId="0" applyNumberFormat="1" applyFont="1" applyFill="1"/>
    <xf numFmtId="168" fontId="30" fillId="0" borderId="0" xfId="0" applyNumberFormat="1" applyFont="1" applyFill="1"/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165" fontId="13" fillId="0" borderId="38" xfId="0" applyNumberFormat="1" applyFont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2" fontId="33" fillId="0" borderId="39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top" wrapText="1"/>
    </xf>
    <xf numFmtId="0" fontId="37" fillId="0" borderId="20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2" fontId="39" fillId="0" borderId="21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top" wrapText="1"/>
    </xf>
    <xf numFmtId="0" fontId="27" fillId="0" borderId="17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top" wrapText="1"/>
    </xf>
    <xf numFmtId="0" fontId="31" fillId="0" borderId="19" xfId="0" applyFont="1" applyFill="1" applyBorder="1" applyAlignment="1">
      <alignment horizontal="left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2" fontId="33" fillId="0" borderId="20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/>
    </xf>
    <xf numFmtId="2" fontId="27" fillId="0" borderId="21" xfId="0" applyNumberFormat="1" applyFont="1" applyFill="1" applyBorder="1" applyAlignment="1">
      <alignment horizontal="center" vertical="center" wrapText="1"/>
    </xf>
    <xf numFmtId="169" fontId="29" fillId="0" borderId="13" xfId="1" applyNumberFormat="1" applyFont="1" applyFill="1" applyBorder="1" applyAlignment="1">
      <alignment horizontal="center" vertical="center"/>
    </xf>
    <xf numFmtId="167" fontId="27" fillId="0" borderId="21" xfId="0" applyNumberFormat="1" applyFont="1" applyFill="1" applyBorder="1" applyAlignment="1">
      <alignment horizontal="center" vertical="center" wrapText="1"/>
    </xf>
    <xf numFmtId="167" fontId="29" fillId="0" borderId="18" xfId="0" applyNumberFormat="1" applyFont="1" applyFill="1" applyBorder="1" applyAlignment="1">
      <alignment horizontal="center" vertical="center" wrapText="1"/>
    </xf>
    <xf numFmtId="0" fontId="5" fillId="0" borderId="0" xfId="2" applyFont="1" applyAlignment="1"/>
    <xf numFmtId="0" fontId="0" fillId="0" borderId="0" xfId="0" applyFont="1" applyAlignment="1"/>
    <xf numFmtId="0" fontId="6" fillId="0" borderId="0" xfId="0" applyFont="1" applyAlignment="1"/>
    <xf numFmtId="0" fontId="5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52" fillId="0" borderId="0" xfId="0" applyFont="1"/>
    <xf numFmtId="0" fontId="24" fillId="0" borderId="0" xfId="0" applyFont="1" applyAlignment="1"/>
    <xf numFmtId="0" fontId="24" fillId="0" borderId="0" xfId="0" applyFont="1" applyAlignment="1">
      <alignment horizontal="center" vertical="center"/>
    </xf>
    <xf numFmtId="0" fontId="54" fillId="0" borderId="1" xfId="0" applyFont="1" applyFill="1" applyBorder="1" applyAlignment="1">
      <alignment horizontal="center" vertical="top" wrapText="1"/>
    </xf>
    <xf numFmtId="0" fontId="55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horizontal="center" vertical="center"/>
    </xf>
    <xf numFmtId="2" fontId="54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58" fillId="0" borderId="0" xfId="0" applyFont="1" applyFill="1"/>
    <xf numFmtId="0" fontId="54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0" fontId="58" fillId="0" borderId="0" xfId="0" applyFont="1" applyFill="1" applyBorder="1"/>
    <xf numFmtId="4" fontId="66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9" fontId="11" fillId="0" borderId="1" xfId="0" applyNumberFormat="1" applyFont="1" applyFill="1" applyBorder="1" applyAlignment="1">
      <alignment horizontal="center" vertical="center"/>
    </xf>
    <xf numFmtId="9" fontId="11" fillId="0" borderId="1" xfId="14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wrapText="1"/>
    </xf>
    <xf numFmtId="4" fontId="24" fillId="0" borderId="0" xfId="0" applyNumberFormat="1" applyFont="1" applyFill="1"/>
    <xf numFmtId="0" fontId="52" fillId="0" borderId="0" xfId="2" applyFont="1" applyFill="1" applyAlignment="1">
      <alignment horizontal="center"/>
    </xf>
    <xf numFmtId="0" fontId="52" fillId="0" borderId="0" xfId="2" applyFont="1"/>
    <xf numFmtId="0" fontId="51" fillId="0" borderId="0" xfId="2" applyFont="1" applyFill="1" applyAlignment="1">
      <alignment horizontal="center" vertical="center" wrapText="1"/>
    </xf>
    <xf numFmtId="0" fontId="52" fillId="0" borderId="0" xfId="2" applyFont="1" applyFill="1" applyAlignment="1">
      <alignment horizontal="left" vertical="top" wrapText="1"/>
    </xf>
    <xf numFmtId="0" fontId="51" fillId="0" borderId="0" xfId="2" applyFont="1" applyFill="1" applyAlignment="1">
      <alignment horizontal="center" vertical="top" wrapText="1"/>
    </xf>
    <xf numFmtId="0" fontId="52" fillId="0" borderId="0" xfId="2" applyFont="1" applyAlignment="1"/>
    <xf numFmtId="0" fontId="51" fillId="0" borderId="0" xfId="2" applyFont="1" applyFill="1" applyAlignment="1">
      <alignment horizontal="left" vertical="center" wrapText="1"/>
    </xf>
    <xf numFmtId="0" fontId="68" fillId="0" borderId="0" xfId="0" applyFont="1" applyFill="1" applyAlignment="1">
      <alignment horizontal="left" wrapText="1"/>
    </xf>
    <xf numFmtId="0" fontId="69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 wrapText="1"/>
    </xf>
    <xf numFmtId="4" fontId="67" fillId="0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1" xfId="0" applyFont="1" applyFill="1" applyBorder="1"/>
    <xf numFmtId="4" fontId="67" fillId="2" borderId="1" xfId="0" applyNumberFormat="1" applyFont="1" applyFill="1" applyBorder="1" applyAlignment="1">
      <alignment horizontal="center" vertical="center"/>
    </xf>
    <xf numFmtId="2" fontId="54" fillId="0" borderId="1" xfId="0" applyNumberFormat="1" applyFont="1" applyFill="1" applyBorder="1" applyAlignment="1">
      <alignment horizontal="center" vertical="top" wrapText="1"/>
    </xf>
    <xf numFmtId="2" fontId="63" fillId="0" borderId="1" xfId="0" applyNumberFormat="1" applyFont="1" applyFill="1" applyBorder="1" applyAlignment="1">
      <alignment horizontal="center" vertical="center" wrapText="1"/>
    </xf>
    <xf numFmtId="2" fontId="66" fillId="0" borderId="1" xfId="0" applyNumberFormat="1" applyFont="1" applyBorder="1" applyAlignment="1">
      <alignment horizontal="center" vertical="center"/>
    </xf>
    <xf numFmtId="2" fontId="24" fillId="0" borderId="0" xfId="0" applyNumberFormat="1" applyFont="1" applyFill="1" applyAlignment="1">
      <alignment wrapText="1"/>
    </xf>
    <xf numFmtId="2" fontId="24" fillId="0" borderId="0" xfId="0" applyNumberFormat="1" applyFont="1" applyFill="1"/>
    <xf numFmtId="2" fontId="52" fillId="0" borderId="0" xfId="2" applyNumberFormat="1" applyFont="1"/>
    <xf numFmtId="2" fontId="52" fillId="0" borderId="0" xfId="2" applyNumberFormat="1" applyFont="1" applyAlignment="1"/>
    <xf numFmtId="2" fontId="68" fillId="0" borderId="0" xfId="0" applyNumberFormat="1" applyFont="1" applyFill="1" applyAlignment="1">
      <alignment horizontal="left" wrapText="1"/>
    </xf>
    <xf numFmtId="0" fontId="58" fillId="0" borderId="1" xfId="0" applyFont="1" applyFill="1" applyBorder="1" applyAlignment="1">
      <alignment horizontal="center" vertical="center"/>
    </xf>
    <xf numFmtId="0" fontId="58" fillId="0" borderId="0" xfId="0" applyFont="1" applyFill="1" applyAlignment="1">
      <alignment horizontal="center"/>
    </xf>
    <xf numFmtId="0" fontId="52" fillId="0" borderId="0" xfId="0" applyFont="1" applyFill="1"/>
    <xf numFmtId="2" fontId="69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2" fontId="66" fillId="0" borderId="1" xfId="0" applyNumberFormat="1" applyFont="1" applyFill="1" applyBorder="1" applyAlignment="1">
      <alignment horizontal="center" vertical="center"/>
    </xf>
    <xf numFmtId="0" fontId="68" fillId="0" borderId="1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 applyFont="1" applyAlignment="1"/>
    <xf numFmtId="0" fontId="4" fillId="0" borderId="0" xfId="0" applyFont="1" applyAlignment="1">
      <alignment horizontal="left" vertical="center" wrapText="1"/>
    </xf>
    <xf numFmtId="0" fontId="6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/>
    <xf numFmtId="0" fontId="5" fillId="0" borderId="0" xfId="2" applyFont="1" applyAlignment="1">
      <alignment horizontal="left" vertical="center" wrapText="1"/>
    </xf>
    <xf numFmtId="0" fontId="4" fillId="0" borderId="0" xfId="2" applyFont="1" applyAlignment="1">
      <alignment horizontal="right" vertical="center"/>
    </xf>
    <xf numFmtId="4" fontId="10" fillId="0" borderId="0" xfId="0" applyNumberFormat="1" applyFont="1" applyFill="1" applyBorder="1" applyAlignment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14" fillId="0" borderId="15" xfId="0" applyFont="1" applyBorder="1"/>
    <xf numFmtId="0" fontId="13" fillId="0" borderId="10" xfId="0" applyFont="1" applyBorder="1" applyAlignment="1">
      <alignment horizontal="center" vertical="center" wrapText="1"/>
    </xf>
    <xf numFmtId="0" fontId="14" fillId="0" borderId="12" xfId="0" applyFont="1" applyBorder="1"/>
    <xf numFmtId="0" fontId="13" fillId="0" borderId="33" xfId="0" applyFont="1" applyBorder="1" applyAlignment="1">
      <alignment horizontal="center" vertical="center" wrapText="1"/>
    </xf>
    <xf numFmtId="0" fontId="14" fillId="0" borderId="34" xfId="0" applyFont="1" applyBorder="1"/>
    <xf numFmtId="0" fontId="14" fillId="0" borderId="35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26" xfId="0" applyFont="1" applyBorder="1" applyAlignment="1">
      <alignment horizontal="left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0" xfId="0" applyBorder="1" applyAlignment="1">
      <alignment horizontal="left"/>
    </xf>
    <xf numFmtId="0" fontId="70" fillId="0" borderId="0" xfId="0" applyFont="1" applyFill="1" applyAlignment="1">
      <alignment horizontal="right" vertical="center" wrapText="1"/>
    </xf>
    <xf numFmtId="0" fontId="53" fillId="3" borderId="1" xfId="0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/>
    </xf>
    <xf numFmtId="1" fontId="53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2" fontId="54" fillId="3" borderId="1" xfId="0" applyNumberFormat="1" applyFont="1" applyFill="1" applyBorder="1" applyAlignment="1">
      <alignment horizontal="center" vertical="top" wrapText="1"/>
    </xf>
    <xf numFmtId="2" fontId="54" fillId="3" borderId="1" xfId="0" applyNumberFormat="1" applyFont="1" applyFill="1" applyBorder="1" applyAlignment="1">
      <alignment horizontal="center" vertical="center" wrapText="1"/>
    </xf>
    <xf numFmtId="0" fontId="68" fillId="0" borderId="0" xfId="0" applyFont="1" applyFill="1" applyAlignment="1">
      <alignment horizontal="left" wrapText="1"/>
    </xf>
    <xf numFmtId="0" fontId="68" fillId="0" borderId="0" xfId="0" applyFont="1" applyFill="1" applyAlignment="1">
      <alignment horizontal="left"/>
    </xf>
  </cellXfs>
  <cellStyles count="15">
    <cellStyle name="Comma" xfId="1" builtinId="3"/>
    <cellStyle name="Normal" xfId="0" builtinId="0"/>
    <cellStyle name="Normal 10" xfId="5"/>
    <cellStyle name="Normal 10 2" xfId="10"/>
    <cellStyle name="Normal 2" xfId="2"/>
    <cellStyle name="Normal 2 2" xfId="6"/>
    <cellStyle name="Normal 2 2 2" xfId="11"/>
    <cellStyle name="Normal 3" xfId="3"/>
    <cellStyle name="Normal 3 2" xfId="13"/>
    <cellStyle name="Normal 4" xfId="8"/>
    <cellStyle name="Normal 5" xfId="12"/>
    <cellStyle name="Percent" xfId="14" builtinId="5"/>
    <cellStyle name="Percent 2" xfId="4"/>
    <cellStyle name="Percent 3" xfId="9"/>
    <cellStyle name="Обычный 2 2" xfId="7"/>
  </cellStyles>
  <dxfs count="4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</font>
      <fill>
        <patternFill patternType="none"/>
      </fill>
    </dxf>
    <dxf>
      <font>
        <b/>
      </font>
      <fill>
        <patternFill patternType="solid">
          <fgColor rgb="FF9BBB59"/>
          <bgColor rgb="FF9BBB59"/>
        </patternFill>
      </fill>
    </dxf>
    <dxf>
      <font>
        <b/>
      </font>
      <fill>
        <patternFill patternType="none"/>
      </fill>
    </dxf>
    <dxf>
      <font>
        <b/>
      </font>
      <fill>
        <patternFill patternType="solid">
          <fgColor rgb="FF9BBB59"/>
          <bgColor rgb="FF9BBB59"/>
        </patternFill>
      </fill>
    </dxf>
    <dxf>
      <font>
        <b/>
      </font>
      <fill>
        <patternFill patternType="none"/>
      </fill>
    </dxf>
    <dxf>
      <font>
        <b/>
      </font>
      <fill>
        <patternFill patternType="solid">
          <fgColor rgb="FF9BBB59"/>
          <bgColor rgb="FF9BBB59"/>
        </patternFill>
      </fill>
    </dxf>
    <dxf>
      <font>
        <b/>
      </font>
      <fill>
        <patternFill patternType="none"/>
      </fill>
    </dxf>
    <dxf>
      <font>
        <b/>
      </font>
      <fill>
        <patternFill patternType="solid">
          <fgColor rgb="FF9BBB59"/>
          <bgColor rgb="FF9BBB59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</font>
      <fill>
        <patternFill patternType="none"/>
      </fill>
    </dxf>
    <dxf>
      <font>
        <b/>
      </font>
      <fill>
        <patternFill patternType="solid">
          <fgColor rgb="FF9BBB59"/>
          <bgColor rgb="FF9BBB59"/>
        </patternFill>
      </fill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4"/>
  <sheetViews>
    <sheetView tabSelected="1" topLeftCell="A91" zoomScale="145" zoomScaleNormal="145" zoomScaleSheetLayoutView="40" workbookViewId="0">
      <selection activeCell="A107" sqref="A107:G115"/>
    </sheetView>
  </sheetViews>
  <sheetFormatPr defaultColWidth="9.140625" defaultRowHeight="12.75"/>
  <cols>
    <col min="1" max="1" width="9.5703125" style="138" customWidth="1"/>
    <col min="2" max="2" width="61.7109375" style="138" customWidth="1"/>
    <col min="3" max="3" width="7.85546875" style="138" customWidth="1"/>
    <col min="4" max="4" width="8.140625" style="165" bestFit="1" customWidth="1"/>
    <col min="5" max="5" width="12" style="165" customWidth="1"/>
    <col min="6" max="6" width="9.140625" style="138"/>
    <col min="7" max="7" width="14.28515625" style="138" customWidth="1"/>
    <col min="8" max="16384" width="9.140625" style="138"/>
  </cols>
  <sheetData>
    <row r="2" spans="1:9" s="125" customFormat="1">
      <c r="A2" s="236" t="s">
        <v>302</v>
      </c>
      <c r="B2" s="236"/>
      <c r="C2" s="236"/>
      <c r="D2" s="236"/>
      <c r="E2" s="236"/>
      <c r="F2" s="236"/>
      <c r="G2" s="236"/>
      <c r="H2" s="124"/>
      <c r="I2" s="124"/>
    </row>
    <row r="3" spans="1:9" s="125" customFormat="1" ht="18.75" customHeight="1">
      <c r="A3" s="178" t="s">
        <v>301</v>
      </c>
      <c r="B3" s="178"/>
      <c r="C3" s="178"/>
      <c r="D3" s="178"/>
      <c r="E3" s="178"/>
      <c r="F3" s="178"/>
      <c r="G3" s="178"/>
      <c r="H3" s="124"/>
      <c r="I3" s="124"/>
    </row>
    <row r="4" spans="1:9" s="125" customFormat="1" ht="22.5" customHeight="1">
      <c r="A4" s="178" t="s">
        <v>232</v>
      </c>
      <c r="B4" s="178"/>
      <c r="C4" s="178"/>
      <c r="D4" s="178"/>
      <c r="E4" s="178"/>
      <c r="F4" s="178"/>
      <c r="G4" s="178"/>
      <c r="H4" s="124"/>
      <c r="I4" s="124"/>
    </row>
    <row r="5" spans="1:9" s="125" customFormat="1">
      <c r="A5" s="177"/>
      <c r="B5" s="177"/>
      <c r="C5" s="177"/>
      <c r="D5" s="177"/>
      <c r="E5" s="176"/>
      <c r="F5" s="171"/>
      <c r="G5" s="171"/>
      <c r="H5" s="124"/>
      <c r="I5" s="124"/>
    </row>
    <row r="6" spans="1:9" s="158" customFormat="1" ht="45.75" customHeight="1">
      <c r="A6" s="152" t="s">
        <v>37</v>
      </c>
      <c r="B6" s="152" t="s">
        <v>1</v>
      </c>
      <c r="C6" s="152" t="s">
        <v>2</v>
      </c>
      <c r="D6" s="172" t="s">
        <v>242</v>
      </c>
      <c r="E6" s="172" t="s">
        <v>303</v>
      </c>
      <c r="F6" s="152" t="s">
        <v>4</v>
      </c>
      <c r="G6" s="175" t="s">
        <v>3</v>
      </c>
      <c r="H6" s="157"/>
      <c r="I6" s="157"/>
    </row>
    <row r="7" spans="1:9" s="125" customFormat="1" ht="17.25" customHeight="1">
      <c r="A7" s="237">
        <v>1</v>
      </c>
      <c r="B7" s="237">
        <v>2</v>
      </c>
      <c r="C7" s="238">
        <v>3</v>
      </c>
      <c r="D7" s="239">
        <v>4</v>
      </c>
      <c r="E7" s="239">
        <v>5</v>
      </c>
      <c r="F7" s="240">
        <v>6</v>
      </c>
      <c r="G7" s="240">
        <v>7</v>
      </c>
      <c r="H7" s="126"/>
      <c r="I7" s="126"/>
    </row>
    <row r="8" spans="1:9" s="125" customFormat="1" ht="13.5">
      <c r="A8" s="127"/>
      <c r="B8" s="128" t="s">
        <v>262</v>
      </c>
      <c r="C8" s="127"/>
      <c r="D8" s="161"/>
      <c r="E8" s="241"/>
      <c r="F8" s="173"/>
      <c r="G8" s="173"/>
      <c r="H8" s="126"/>
      <c r="I8" s="126"/>
    </row>
    <row r="9" spans="1:9" s="133" customFormat="1" ht="15.75">
      <c r="A9" s="127">
        <v>1</v>
      </c>
      <c r="B9" s="129" t="s">
        <v>243</v>
      </c>
      <c r="C9" s="130" t="s">
        <v>234</v>
      </c>
      <c r="D9" s="131">
        <v>180</v>
      </c>
      <c r="E9" s="242">
        <v>4.5999999999999996</v>
      </c>
      <c r="F9" s="131"/>
      <c r="G9" s="169">
        <f t="shared" ref="G9:G40" si="0">D9*F9</f>
        <v>0</v>
      </c>
      <c r="I9" s="170"/>
    </row>
    <row r="10" spans="1:9" s="133" customFormat="1" ht="27">
      <c r="A10" s="127">
        <v>2</v>
      </c>
      <c r="B10" s="129" t="s">
        <v>244</v>
      </c>
      <c r="C10" s="130" t="s">
        <v>7</v>
      </c>
      <c r="D10" s="131">
        <v>70</v>
      </c>
      <c r="E10" s="242">
        <v>4.91</v>
      </c>
      <c r="F10" s="131"/>
      <c r="G10" s="169">
        <f t="shared" si="0"/>
        <v>0</v>
      </c>
      <c r="I10" s="170"/>
    </row>
    <row r="11" spans="1:9" s="133" customFormat="1" ht="27">
      <c r="A11" s="127">
        <v>3</v>
      </c>
      <c r="B11" s="129" t="s">
        <v>245</v>
      </c>
      <c r="C11" s="130" t="s">
        <v>235</v>
      </c>
      <c r="D11" s="131">
        <v>70</v>
      </c>
      <c r="E11" s="242">
        <v>30</v>
      </c>
      <c r="F11" s="131"/>
      <c r="G11" s="169">
        <f t="shared" si="0"/>
        <v>0</v>
      </c>
      <c r="I11" s="170"/>
    </row>
    <row r="12" spans="1:9" s="133" customFormat="1" ht="27">
      <c r="A12" s="127">
        <v>4</v>
      </c>
      <c r="B12" s="129" t="s">
        <v>246</v>
      </c>
      <c r="C12" s="130" t="s">
        <v>235</v>
      </c>
      <c r="D12" s="131">
        <v>100</v>
      </c>
      <c r="E12" s="242">
        <v>20</v>
      </c>
      <c r="F12" s="131"/>
      <c r="G12" s="169">
        <f t="shared" si="0"/>
        <v>0</v>
      </c>
      <c r="I12" s="170"/>
    </row>
    <row r="13" spans="1:9" s="133" customFormat="1" ht="27">
      <c r="A13" s="127">
        <v>5</v>
      </c>
      <c r="B13" s="129" t="s">
        <v>247</v>
      </c>
      <c r="C13" s="130" t="s">
        <v>235</v>
      </c>
      <c r="D13" s="131">
        <v>70</v>
      </c>
      <c r="E13" s="242">
        <v>8</v>
      </c>
      <c r="F13" s="131"/>
      <c r="G13" s="169">
        <f t="shared" si="0"/>
        <v>0</v>
      </c>
      <c r="I13" s="170"/>
    </row>
    <row r="14" spans="1:9" s="133" customFormat="1" ht="27">
      <c r="A14" s="127">
        <v>6</v>
      </c>
      <c r="B14" s="129" t="s">
        <v>248</v>
      </c>
      <c r="C14" s="130" t="s">
        <v>235</v>
      </c>
      <c r="D14" s="131">
        <v>120</v>
      </c>
      <c r="E14" s="242">
        <v>10</v>
      </c>
      <c r="F14" s="131"/>
      <c r="G14" s="169">
        <f t="shared" si="0"/>
        <v>0</v>
      </c>
      <c r="I14" s="170"/>
    </row>
    <row r="15" spans="1:9" s="133" customFormat="1" ht="15">
      <c r="A15" s="127">
        <v>7</v>
      </c>
      <c r="B15" s="129" t="s">
        <v>249</v>
      </c>
      <c r="C15" s="130" t="s">
        <v>6</v>
      </c>
      <c r="D15" s="131">
        <v>2000</v>
      </c>
      <c r="E15" s="242">
        <v>7.5</v>
      </c>
      <c r="F15" s="131"/>
      <c r="G15" s="169">
        <f t="shared" si="0"/>
        <v>0</v>
      </c>
      <c r="I15" s="170"/>
    </row>
    <row r="16" spans="1:9" s="133" customFormat="1" ht="15">
      <c r="A16" s="127">
        <v>8</v>
      </c>
      <c r="B16" s="129" t="s">
        <v>181</v>
      </c>
      <c r="C16" s="130" t="s">
        <v>235</v>
      </c>
      <c r="D16" s="131">
        <v>350</v>
      </c>
      <c r="E16" s="242">
        <v>0.61</v>
      </c>
      <c r="F16" s="131"/>
      <c r="G16" s="169">
        <f t="shared" si="0"/>
        <v>0</v>
      </c>
      <c r="I16" s="170"/>
    </row>
    <row r="17" spans="1:9" s="133" customFormat="1" ht="27">
      <c r="A17" s="127">
        <v>9</v>
      </c>
      <c r="B17" s="129" t="s">
        <v>182</v>
      </c>
      <c r="C17" s="130" t="s">
        <v>235</v>
      </c>
      <c r="D17" s="131">
        <v>100</v>
      </c>
      <c r="E17" s="242">
        <v>1.78</v>
      </c>
      <c r="F17" s="131"/>
      <c r="G17" s="169">
        <f t="shared" si="0"/>
        <v>0</v>
      </c>
      <c r="I17" s="170"/>
    </row>
    <row r="18" spans="1:9" s="133" customFormat="1" ht="15">
      <c r="A18" s="127">
        <v>10</v>
      </c>
      <c r="B18" s="129" t="s">
        <v>184</v>
      </c>
      <c r="C18" s="130" t="s">
        <v>235</v>
      </c>
      <c r="D18" s="131">
        <v>20</v>
      </c>
      <c r="E18" s="242">
        <v>10</v>
      </c>
      <c r="F18" s="131"/>
      <c r="G18" s="169">
        <f t="shared" si="0"/>
        <v>0</v>
      </c>
      <c r="I18" s="170"/>
    </row>
    <row r="19" spans="1:9" s="133" customFormat="1" ht="27">
      <c r="A19" s="127">
        <v>11</v>
      </c>
      <c r="B19" s="129" t="s">
        <v>227</v>
      </c>
      <c r="C19" s="130" t="s">
        <v>7</v>
      </c>
      <c r="D19" s="131">
        <v>30</v>
      </c>
      <c r="E19" s="242">
        <v>1.61</v>
      </c>
      <c r="F19" s="131"/>
      <c r="G19" s="169">
        <f t="shared" si="0"/>
        <v>0</v>
      </c>
      <c r="I19" s="170"/>
    </row>
    <row r="20" spans="1:9" s="133" customFormat="1" ht="15">
      <c r="A20" s="127">
        <v>12</v>
      </c>
      <c r="B20" s="129" t="s">
        <v>228</v>
      </c>
      <c r="C20" s="130" t="s">
        <v>7</v>
      </c>
      <c r="D20" s="131">
        <v>35</v>
      </c>
      <c r="E20" s="242">
        <v>0.71</v>
      </c>
      <c r="F20" s="131"/>
      <c r="G20" s="169">
        <f t="shared" si="0"/>
        <v>0</v>
      </c>
      <c r="I20" s="170"/>
    </row>
    <row r="21" spans="1:9" s="133" customFormat="1" ht="13.5">
      <c r="A21" s="127"/>
      <c r="B21" s="128" t="s">
        <v>261</v>
      </c>
      <c r="C21" s="134"/>
      <c r="D21" s="131"/>
      <c r="E21" s="242"/>
      <c r="F21" s="131"/>
      <c r="G21" s="169">
        <f t="shared" si="0"/>
        <v>0</v>
      </c>
      <c r="I21" s="170"/>
    </row>
    <row r="22" spans="1:9" s="133" customFormat="1" ht="15.75">
      <c r="A22" s="127">
        <v>1</v>
      </c>
      <c r="B22" s="129" t="s">
        <v>136</v>
      </c>
      <c r="C22" s="135" t="s">
        <v>236</v>
      </c>
      <c r="D22" s="131">
        <v>1800</v>
      </c>
      <c r="E22" s="242">
        <v>1.8</v>
      </c>
      <c r="F22" s="131"/>
      <c r="G22" s="169">
        <f t="shared" si="0"/>
        <v>0</v>
      </c>
      <c r="I22" s="170"/>
    </row>
    <row r="23" spans="1:9" s="133" customFormat="1" ht="15.75">
      <c r="A23" s="127">
        <v>2</v>
      </c>
      <c r="B23" s="129" t="s">
        <v>25</v>
      </c>
      <c r="C23" s="135" t="s">
        <v>236</v>
      </c>
      <c r="D23" s="131">
        <v>1000</v>
      </c>
      <c r="E23" s="242">
        <v>18</v>
      </c>
      <c r="F23" s="131"/>
      <c r="G23" s="169">
        <f t="shared" si="0"/>
        <v>0</v>
      </c>
      <c r="I23" s="170"/>
    </row>
    <row r="24" spans="1:9" s="133" customFormat="1" ht="15.75">
      <c r="A24" s="127">
        <v>3</v>
      </c>
      <c r="B24" s="129" t="s">
        <v>26</v>
      </c>
      <c r="C24" s="135" t="s">
        <v>236</v>
      </c>
      <c r="D24" s="131">
        <v>2800</v>
      </c>
      <c r="E24" s="242">
        <v>2.5</v>
      </c>
      <c r="F24" s="131"/>
      <c r="G24" s="169">
        <f t="shared" si="0"/>
        <v>0</v>
      </c>
      <c r="I24" s="170"/>
    </row>
    <row r="25" spans="1:9" s="133" customFormat="1" ht="15.75">
      <c r="A25" s="127">
        <v>4</v>
      </c>
      <c r="B25" s="129" t="s">
        <v>137</v>
      </c>
      <c r="C25" s="135" t="s">
        <v>236</v>
      </c>
      <c r="D25" s="131">
        <v>800</v>
      </c>
      <c r="E25" s="242">
        <v>8</v>
      </c>
      <c r="F25" s="131"/>
      <c r="G25" s="169">
        <f t="shared" si="0"/>
        <v>0</v>
      </c>
      <c r="I25" s="170"/>
    </row>
    <row r="26" spans="1:9" s="133" customFormat="1" ht="27">
      <c r="A26" s="127">
        <v>5</v>
      </c>
      <c r="B26" s="129" t="s">
        <v>138</v>
      </c>
      <c r="C26" s="135" t="s">
        <v>236</v>
      </c>
      <c r="D26" s="131">
        <v>500</v>
      </c>
      <c r="E26" s="242">
        <v>1.8</v>
      </c>
      <c r="F26" s="131"/>
      <c r="G26" s="169">
        <f t="shared" si="0"/>
        <v>0</v>
      </c>
      <c r="I26" s="170"/>
    </row>
    <row r="27" spans="1:9" s="133" customFormat="1" ht="27">
      <c r="A27" s="127">
        <v>6</v>
      </c>
      <c r="B27" s="129" t="s">
        <v>250</v>
      </c>
      <c r="C27" s="135" t="s">
        <v>233</v>
      </c>
      <c r="D27" s="131">
        <v>1000</v>
      </c>
      <c r="E27" s="242">
        <v>1.8</v>
      </c>
      <c r="F27" s="131"/>
      <c r="G27" s="169">
        <f t="shared" si="0"/>
        <v>0</v>
      </c>
      <c r="I27" s="170"/>
    </row>
    <row r="28" spans="1:9" s="133" customFormat="1" ht="15.75">
      <c r="A28" s="127">
        <v>7</v>
      </c>
      <c r="B28" s="129" t="s">
        <v>139</v>
      </c>
      <c r="C28" s="135" t="s">
        <v>236</v>
      </c>
      <c r="D28" s="131">
        <v>800</v>
      </c>
      <c r="E28" s="242">
        <v>12.65</v>
      </c>
      <c r="F28" s="131"/>
      <c r="G28" s="169">
        <f t="shared" si="0"/>
        <v>0</v>
      </c>
      <c r="I28" s="170"/>
    </row>
    <row r="29" spans="1:9" s="133" customFormat="1" ht="27">
      <c r="A29" s="127">
        <v>8</v>
      </c>
      <c r="B29" s="129" t="s">
        <v>27</v>
      </c>
      <c r="C29" s="135" t="s">
        <v>236</v>
      </c>
      <c r="D29" s="131">
        <v>800</v>
      </c>
      <c r="E29" s="242">
        <v>2</v>
      </c>
      <c r="F29" s="131"/>
      <c r="G29" s="169">
        <f t="shared" si="0"/>
        <v>0</v>
      </c>
      <c r="I29" s="170"/>
    </row>
    <row r="30" spans="1:9" s="133" customFormat="1" ht="40.5">
      <c r="A30" s="127">
        <v>9</v>
      </c>
      <c r="B30" s="129" t="s">
        <v>140</v>
      </c>
      <c r="C30" s="135" t="s">
        <v>236</v>
      </c>
      <c r="D30" s="131">
        <v>800</v>
      </c>
      <c r="E30" s="242">
        <v>80</v>
      </c>
      <c r="F30" s="131"/>
      <c r="G30" s="169">
        <f t="shared" si="0"/>
        <v>0</v>
      </c>
      <c r="I30" s="170"/>
    </row>
    <row r="31" spans="1:9" s="133" customFormat="1" ht="13.5">
      <c r="A31" s="127">
        <v>10</v>
      </c>
      <c r="B31" s="129" t="s">
        <v>28</v>
      </c>
      <c r="C31" s="135" t="s">
        <v>6</v>
      </c>
      <c r="D31" s="131">
        <v>2700</v>
      </c>
      <c r="E31" s="242">
        <v>7</v>
      </c>
      <c r="F31" s="131"/>
      <c r="G31" s="169">
        <f t="shared" si="0"/>
        <v>0</v>
      </c>
      <c r="I31" s="170"/>
    </row>
    <row r="32" spans="1:9" s="133" customFormat="1" ht="15.75">
      <c r="A32" s="127">
        <v>11</v>
      </c>
      <c r="B32" s="129" t="s">
        <v>251</v>
      </c>
      <c r="C32" s="135" t="s">
        <v>236</v>
      </c>
      <c r="D32" s="131">
        <v>800</v>
      </c>
      <c r="E32" s="242">
        <v>5</v>
      </c>
      <c r="F32" s="131"/>
      <c r="G32" s="169">
        <f t="shared" si="0"/>
        <v>0</v>
      </c>
      <c r="I32" s="170"/>
    </row>
    <row r="33" spans="1:10" s="133" customFormat="1" ht="27">
      <c r="A33" s="127">
        <v>12</v>
      </c>
      <c r="B33" s="129" t="s">
        <v>252</v>
      </c>
      <c r="C33" s="135" t="s">
        <v>236</v>
      </c>
      <c r="D33" s="131">
        <v>1400</v>
      </c>
      <c r="E33" s="242">
        <v>15</v>
      </c>
      <c r="F33" s="131"/>
      <c r="G33" s="169">
        <f t="shared" si="0"/>
        <v>0</v>
      </c>
      <c r="I33" s="170"/>
    </row>
    <row r="34" spans="1:10" s="133" customFormat="1" ht="28.5" customHeight="1">
      <c r="A34" s="127">
        <v>13</v>
      </c>
      <c r="B34" s="129" t="s">
        <v>253</v>
      </c>
      <c r="C34" s="135" t="s">
        <v>236</v>
      </c>
      <c r="D34" s="131">
        <v>300</v>
      </c>
      <c r="E34" s="242">
        <v>5</v>
      </c>
      <c r="F34" s="131"/>
      <c r="G34" s="169">
        <f t="shared" si="0"/>
        <v>0</v>
      </c>
      <c r="H34" s="136"/>
      <c r="I34" s="170"/>
      <c r="J34" s="136"/>
    </row>
    <row r="35" spans="1:10" s="133" customFormat="1" ht="27.75" customHeight="1">
      <c r="A35" s="127">
        <v>14</v>
      </c>
      <c r="B35" s="129" t="s">
        <v>254</v>
      </c>
      <c r="C35" s="135" t="s">
        <v>236</v>
      </c>
      <c r="D35" s="131">
        <v>300</v>
      </c>
      <c r="E35" s="242">
        <v>580</v>
      </c>
      <c r="F35" s="131"/>
      <c r="G35" s="169">
        <f t="shared" si="0"/>
        <v>0</v>
      </c>
      <c r="H35" s="136"/>
      <c r="I35" s="170"/>
      <c r="J35" s="136"/>
    </row>
    <row r="36" spans="1:10" s="133" customFormat="1" ht="13.5">
      <c r="A36" s="127"/>
      <c r="B36" s="153" t="s">
        <v>255</v>
      </c>
      <c r="C36" s="135" t="s">
        <v>145</v>
      </c>
      <c r="D36" s="131">
        <v>20</v>
      </c>
      <c r="E36" s="242">
        <v>2630</v>
      </c>
      <c r="F36" s="131"/>
      <c r="G36" s="169">
        <f t="shared" si="0"/>
        <v>0</v>
      </c>
      <c r="H36" s="136"/>
      <c r="I36" s="170"/>
      <c r="J36" s="136"/>
    </row>
    <row r="37" spans="1:10" s="133" customFormat="1" ht="13.5">
      <c r="A37" s="127"/>
      <c r="B37" s="153" t="s">
        <v>256</v>
      </c>
      <c r="C37" s="135" t="s">
        <v>145</v>
      </c>
      <c r="D37" s="131">
        <v>9</v>
      </c>
      <c r="E37" s="242">
        <v>2650</v>
      </c>
      <c r="F37" s="131"/>
      <c r="G37" s="169">
        <f t="shared" si="0"/>
        <v>0</v>
      </c>
      <c r="H37" s="136"/>
      <c r="I37" s="170"/>
      <c r="J37" s="136"/>
    </row>
    <row r="38" spans="1:10" s="133" customFormat="1" ht="27" customHeight="1">
      <c r="A38" s="127">
        <v>15</v>
      </c>
      <c r="B38" s="129" t="s">
        <v>196</v>
      </c>
      <c r="C38" s="135" t="s">
        <v>236</v>
      </c>
      <c r="D38" s="131">
        <v>200</v>
      </c>
      <c r="E38" s="242">
        <v>40</v>
      </c>
      <c r="F38" s="131"/>
      <c r="G38" s="169">
        <f t="shared" si="0"/>
        <v>0</v>
      </c>
      <c r="H38" s="136"/>
      <c r="I38" s="170"/>
      <c r="J38" s="136"/>
    </row>
    <row r="39" spans="1:10" s="133" customFormat="1" ht="15.75">
      <c r="A39" s="127">
        <v>16</v>
      </c>
      <c r="B39" s="129" t="s">
        <v>257</v>
      </c>
      <c r="C39" s="135" t="s">
        <v>236</v>
      </c>
      <c r="D39" s="131">
        <v>300</v>
      </c>
      <c r="E39" s="242">
        <v>235</v>
      </c>
      <c r="F39" s="131"/>
      <c r="G39" s="169">
        <f t="shared" si="0"/>
        <v>0</v>
      </c>
      <c r="H39" s="136"/>
      <c r="I39" s="170"/>
      <c r="J39" s="136"/>
    </row>
    <row r="40" spans="1:10" s="133" customFormat="1" ht="13.5">
      <c r="A40" s="127"/>
      <c r="B40" s="153" t="s">
        <v>255</v>
      </c>
      <c r="C40" s="135" t="s">
        <v>145</v>
      </c>
      <c r="D40" s="131">
        <v>15</v>
      </c>
      <c r="E40" s="242">
        <f>E36</f>
        <v>2630</v>
      </c>
      <c r="F40" s="131"/>
      <c r="G40" s="169">
        <f t="shared" si="0"/>
        <v>0</v>
      </c>
      <c r="H40" s="136"/>
      <c r="I40" s="170"/>
      <c r="J40" s="136"/>
    </row>
    <row r="41" spans="1:10" s="133" customFormat="1" ht="13.5">
      <c r="A41" s="127"/>
      <c r="B41" s="153" t="s">
        <v>256</v>
      </c>
      <c r="C41" s="135" t="s">
        <v>145</v>
      </c>
      <c r="D41" s="131">
        <v>7</v>
      </c>
      <c r="E41" s="242">
        <f>E37</f>
        <v>2650</v>
      </c>
      <c r="F41" s="131"/>
      <c r="G41" s="169">
        <f t="shared" ref="G41:G72" si="1">D41*F41</f>
        <v>0</v>
      </c>
      <c r="H41" s="136"/>
      <c r="I41" s="170"/>
      <c r="J41" s="136"/>
    </row>
    <row r="42" spans="1:10" s="133" customFormat="1" ht="15.75">
      <c r="A42" s="127">
        <v>17</v>
      </c>
      <c r="B42" s="129" t="s">
        <v>267</v>
      </c>
      <c r="C42" s="135" t="s">
        <v>236</v>
      </c>
      <c r="D42" s="131">
        <v>1000</v>
      </c>
      <c r="E42" s="242">
        <v>280</v>
      </c>
      <c r="F42" s="131"/>
      <c r="G42" s="169">
        <f t="shared" si="1"/>
        <v>0</v>
      </c>
      <c r="H42" s="136"/>
      <c r="I42" s="170"/>
      <c r="J42" s="136"/>
    </row>
    <row r="43" spans="1:10" s="133" customFormat="1" ht="13.5">
      <c r="A43" s="127"/>
      <c r="B43" s="153" t="s">
        <v>255</v>
      </c>
      <c r="C43" s="135" t="s">
        <v>145</v>
      </c>
      <c r="D43" s="131">
        <v>20</v>
      </c>
      <c r="E43" s="242">
        <f>E36</f>
        <v>2630</v>
      </c>
      <c r="F43" s="131"/>
      <c r="G43" s="169">
        <f t="shared" si="1"/>
        <v>0</v>
      </c>
      <c r="H43" s="136"/>
      <c r="I43" s="170"/>
      <c r="J43" s="136"/>
    </row>
    <row r="44" spans="1:10" s="133" customFormat="1" ht="13.5">
      <c r="A44" s="127"/>
      <c r="B44" s="153" t="s">
        <v>256</v>
      </c>
      <c r="C44" s="135" t="s">
        <v>145</v>
      </c>
      <c r="D44" s="131">
        <v>9</v>
      </c>
      <c r="E44" s="242">
        <f>E37</f>
        <v>2650</v>
      </c>
      <c r="F44" s="131"/>
      <c r="G44" s="169">
        <f t="shared" si="1"/>
        <v>0</v>
      </c>
      <c r="H44" s="136"/>
      <c r="I44" s="170"/>
      <c r="J44" s="136"/>
    </row>
    <row r="45" spans="1:10" s="133" customFormat="1" ht="27">
      <c r="A45" s="127">
        <v>18</v>
      </c>
      <c r="B45" s="129" t="s">
        <v>258</v>
      </c>
      <c r="C45" s="135" t="s">
        <v>236</v>
      </c>
      <c r="D45" s="131">
        <v>500</v>
      </c>
      <c r="E45" s="242">
        <v>15</v>
      </c>
      <c r="F45" s="131"/>
      <c r="G45" s="169">
        <f t="shared" si="1"/>
        <v>0</v>
      </c>
      <c r="H45" s="136"/>
      <c r="I45" s="170"/>
      <c r="J45" s="136"/>
    </row>
    <row r="46" spans="1:10" s="133" customFormat="1" ht="15.75">
      <c r="A46" s="127">
        <v>19</v>
      </c>
      <c r="B46" s="129" t="s">
        <v>259</v>
      </c>
      <c r="C46" s="135" t="s">
        <v>236</v>
      </c>
      <c r="D46" s="131">
        <v>250</v>
      </c>
      <c r="E46" s="242">
        <v>117.19</v>
      </c>
      <c r="F46" s="131"/>
      <c r="G46" s="169">
        <f t="shared" si="1"/>
        <v>0</v>
      </c>
      <c r="H46" s="136"/>
      <c r="I46" s="170"/>
      <c r="J46" s="136"/>
    </row>
    <row r="47" spans="1:10" s="133" customFormat="1" ht="13.5">
      <c r="A47" s="127">
        <v>20</v>
      </c>
      <c r="B47" s="129" t="s">
        <v>200</v>
      </c>
      <c r="C47" s="135" t="s">
        <v>157</v>
      </c>
      <c r="D47" s="131">
        <v>30</v>
      </c>
      <c r="E47" s="242">
        <v>500</v>
      </c>
      <c r="F47" s="131"/>
      <c r="G47" s="169">
        <f t="shared" si="1"/>
        <v>0</v>
      </c>
      <c r="H47" s="136"/>
      <c r="I47" s="170"/>
      <c r="J47" s="136"/>
    </row>
    <row r="48" spans="1:10" s="133" customFormat="1" ht="15.75">
      <c r="A48" s="127">
        <v>21</v>
      </c>
      <c r="B48" s="129" t="s">
        <v>263</v>
      </c>
      <c r="C48" s="135" t="s">
        <v>236</v>
      </c>
      <c r="D48" s="131">
        <v>250</v>
      </c>
      <c r="E48" s="242">
        <v>135</v>
      </c>
      <c r="F48" s="131"/>
      <c r="G48" s="169">
        <f t="shared" si="1"/>
        <v>0</v>
      </c>
      <c r="H48" s="136"/>
      <c r="I48" s="170"/>
      <c r="J48" s="136"/>
    </row>
    <row r="49" spans="1:10" s="133" customFormat="1" ht="15.75">
      <c r="A49" s="127"/>
      <c r="B49" s="153" t="s">
        <v>265</v>
      </c>
      <c r="C49" s="135" t="s">
        <v>236</v>
      </c>
      <c r="D49" s="131">
        <v>160</v>
      </c>
      <c r="E49" s="242">
        <v>135</v>
      </c>
      <c r="F49" s="131"/>
      <c r="G49" s="169">
        <f t="shared" si="1"/>
        <v>0</v>
      </c>
      <c r="I49" s="170"/>
    </row>
    <row r="50" spans="1:10" s="133" customFormat="1" ht="15.75">
      <c r="A50" s="127">
        <v>22</v>
      </c>
      <c r="B50" s="129" t="s">
        <v>264</v>
      </c>
      <c r="C50" s="135" t="s">
        <v>236</v>
      </c>
      <c r="D50" s="131">
        <v>250</v>
      </c>
      <c r="E50" s="242">
        <v>135</v>
      </c>
      <c r="F50" s="131"/>
      <c r="G50" s="169">
        <f t="shared" si="1"/>
        <v>0</v>
      </c>
      <c r="I50" s="170"/>
    </row>
    <row r="51" spans="1:10" s="133" customFormat="1" ht="15.75">
      <c r="A51" s="127"/>
      <c r="B51" s="153" t="s">
        <v>266</v>
      </c>
      <c r="C51" s="135" t="s">
        <v>236</v>
      </c>
      <c r="D51" s="131">
        <v>160</v>
      </c>
      <c r="E51" s="242">
        <v>130</v>
      </c>
      <c r="F51" s="131"/>
      <c r="G51" s="169">
        <f t="shared" si="1"/>
        <v>0</v>
      </c>
      <c r="I51" s="170"/>
    </row>
    <row r="52" spans="1:10" s="133" customFormat="1" ht="13.5">
      <c r="A52" s="127"/>
      <c r="B52" s="153" t="s">
        <v>255</v>
      </c>
      <c r="C52" s="135" t="s">
        <v>145</v>
      </c>
      <c r="D52" s="131">
        <v>20</v>
      </c>
      <c r="E52" s="242">
        <f>E36</f>
        <v>2630</v>
      </c>
      <c r="F52" s="131"/>
      <c r="G52" s="169">
        <f t="shared" si="1"/>
        <v>0</v>
      </c>
      <c r="I52" s="170"/>
    </row>
    <row r="53" spans="1:10" s="133" customFormat="1" ht="13.5">
      <c r="A53" s="127"/>
      <c r="B53" s="153" t="s">
        <v>256</v>
      </c>
      <c r="C53" s="135" t="s">
        <v>145</v>
      </c>
      <c r="D53" s="131">
        <v>9</v>
      </c>
      <c r="E53" s="242">
        <f>E37</f>
        <v>2650</v>
      </c>
      <c r="F53" s="131"/>
      <c r="G53" s="169">
        <f t="shared" si="1"/>
        <v>0</v>
      </c>
      <c r="I53" s="170"/>
    </row>
    <row r="54" spans="1:10" s="133" customFormat="1" ht="15.75">
      <c r="A54" s="127">
        <v>23</v>
      </c>
      <c r="B54" s="129" t="s">
        <v>298</v>
      </c>
      <c r="C54" s="135" t="s">
        <v>236</v>
      </c>
      <c r="D54" s="131">
        <v>400</v>
      </c>
      <c r="E54" s="242">
        <v>480</v>
      </c>
      <c r="F54" s="131"/>
      <c r="G54" s="169">
        <f t="shared" si="1"/>
        <v>0</v>
      </c>
      <c r="H54" s="136"/>
      <c r="I54" s="170"/>
      <c r="J54" s="136"/>
    </row>
    <row r="55" spans="1:10" s="133" customFormat="1" ht="13.5">
      <c r="A55" s="127"/>
      <c r="B55" s="153" t="s">
        <v>255</v>
      </c>
      <c r="C55" s="135" t="s">
        <v>145</v>
      </c>
      <c r="D55" s="131">
        <v>30</v>
      </c>
      <c r="E55" s="242">
        <f>E36</f>
        <v>2630</v>
      </c>
      <c r="F55" s="131"/>
      <c r="G55" s="169">
        <f t="shared" si="1"/>
        <v>0</v>
      </c>
      <c r="H55" s="136"/>
      <c r="I55" s="170"/>
      <c r="J55" s="136"/>
    </row>
    <row r="56" spans="1:10" s="133" customFormat="1" ht="13.5">
      <c r="A56" s="127"/>
      <c r="B56" s="153" t="s">
        <v>256</v>
      </c>
      <c r="C56" s="135" t="s">
        <v>145</v>
      </c>
      <c r="D56" s="131">
        <v>10</v>
      </c>
      <c r="E56" s="242">
        <f>E37</f>
        <v>2650</v>
      </c>
      <c r="F56" s="131"/>
      <c r="G56" s="169">
        <f t="shared" si="1"/>
        <v>0</v>
      </c>
      <c r="H56" s="136"/>
      <c r="I56" s="170"/>
      <c r="J56" s="136"/>
    </row>
    <row r="57" spans="1:10" s="133" customFormat="1" ht="40.5">
      <c r="A57" s="127">
        <v>24</v>
      </c>
      <c r="B57" s="129" t="s">
        <v>299</v>
      </c>
      <c r="C57" s="135" t="s">
        <v>6</v>
      </c>
      <c r="D57" s="131">
        <v>60</v>
      </c>
      <c r="E57" s="242">
        <v>78</v>
      </c>
      <c r="F57" s="131"/>
      <c r="G57" s="169">
        <f t="shared" si="1"/>
        <v>0</v>
      </c>
      <c r="I57" s="170"/>
    </row>
    <row r="58" spans="1:10" s="133" customFormat="1" ht="15.75">
      <c r="A58" s="127">
        <v>25</v>
      </c>
      <c r="B58" s="129" t="s">
        <v>300</v>
      </c>
      <c r="C58" s="135" t="s">
        <v>236</v>
      </c>
      <c r="D58" s="131">
        <v>450</v>
      </c>
      <c r="E58" s="242">
        <v>255</v>
      </c>
      <c r="F58" s="131"/>
      <c r="G58" s="169">
        <f t="shared" si="1"/>
        <v>0</v>
      </c>
      <c r="H58" s="136"/>
      <c r="I58" s="170"/>
      <c r="J58" s="136"/>
    </row>
    <row r="59" spans="1:10" s="133" customFormat="1" ht="13.5">
      <c r="A59" s="127"/>
      <c r="B59" s="153" t="s">
        <v>255</v>
      </c>
      <c r="C59" s="135" t="s">
        <v>145</v>
      </c>
      <c r="D59" s="131">
        <v>15</v>
      </c>
      <c r="E59" s="242">
        <f>E36</f>
        <v>2630</v>
      </c>
      <c r="F59" s="131"/>
      <c r="G59" s="169">
        <f t="shared" si="1"/>
        <v>0</v>
      </c>
      <c r="H59" s="136"/>
      <c r="I59" s="170"/>
      <c r="J59" s="136"/>
    </row>
    <row r="60" spans="1:10" s="133" customFormat="1" ht="13.5">
      <c r="A60" s="127"/>
      <c r="B60" s="153" t="s">
        <v>256</v>
      </c>
      <c r="C60" s="135" t="s">
        <v>145</v>
      </c>
      <c r="D60" s="131">
        <v>7</v>
      </c>
      <c r="E60" s="242">
        <f>E37</f>
        <v>2650</v>
      </c>
      <c r="F60" s="131"/>
      <c r="G60" s="169">
        <f t="shared" si="1"/>
        <v>0</v>
      </c>
      <c r="H60" s="136"/>
      <c r="I60" s="170"/>
      <c r="J60" s="136"/>
    </row>
    <row r="61" spans="1:10" s="133" customFormat="1" ht="13.5">
      <c r="A61" s="127">
        <v>26</v>
      </c>
      <c r="B61" s="129" t="s">
        <v>268</v>
      </c>
      <c r="C61" s="135" t="s">
        <v>145</v>
      </c>
      <c r="D61" s="131">
        <v>7</v>
      </c>
      <c r="E61" s="242">
        <v>2500</v>
      </c>
      <c r="F61" s="131"/>
      <c r="G61" s="169">
        <f t="shared" si="1"/>
        <v>0</v>
      </c>
      <c r="I61" s="170"/>
    </row>
    <row r="62" spans="1:10" s="133" customFormat="1" ht="13.5">
      <c r="A62" s="127">
        <v>27</v>
      </c>
      <c r="B62" s="129" t="s">
        <v>269</v>
      </c>
      <c r="C62" s="135" t="s">
        <v>146</v>
      </c>
      <c r="D62" s="131">
        <v>500</v>
      </c>
      <c r="E62" s="242">
        <v>3.5</v>
      </c>
      <c r="F62" s="131"/>
      <c r="G62" s="169">
        <f t="shared" si="1"/>
        <v>0</v>
      </c>
      <c r="I62" s="170"/>
    </row>
    <row r="63" spans="1:10" s="133" customFormat="1" ht="15.75">
      <c r="A63" s="127">
        <v>28</v>
      </c>
      <c r="B63" s="129" t="s">
        <v>270</v>
      </c>
      <c r="C63" s="135" t="s">
        <v>237</v>
      </c>
      <c r="D63" s="131">
        <v>7000</v>
      </c>
      <c r="E63" s="242">
        <v>6.5</v>
      </c>
      <c r="F63" s="131"/>
      <c r="G63" s="169">
        <f t="shared" si="1"/>
        <v>0</v>
      </c>
      <c r="I63" s="170"/>
    </row>
    <row r="64" spans="1:10" s="133" customFormat="1" ht="27.75" customHeight="1">
      <c r="A64" s="127">
        <v>29</v>
      </c>
      <c r="B64" s="129" t="s">
        <v>271</v>
      </c>
      <c r="C64" s="135" t="s">
        <v>237</v>
      </c>
      <c r="D64" s="131">
        <v>800</v>
      </c>
      <c r="E64" s="242">
        <v>6.92</v>
      </c>
      <c r="F64" s="131"/>
      <c r="G64" s="169">
        <f t="shared" si="1"/>
        <v>0</v>
      </c>
      <c r="I64" s="170"/>
    </row>
    <row r="65" spans="1:9" s="133" customFormat="1" ht="15.75">
      <c r="A65" s="127">
        <v>30</v>
      </c>
      <c r="B65" s="129" t="s">
        <v>272</v>
      </c>
      <c r="C65" s="135" t="s">
        <v>238</v>
      </c>
      <c r="D65" s="131">
        <v>500</v>
      </c>
      <c r="E65" s="242">
        <v>13.5</v>
      </c>
      <c r="F65" s="131"/>
      <c r="G65" s="169">
        <f t="shared" si="1"/>
        <v>0</v>
      </c>
      <c r="I65" s="170"/>
    </row>
    <row r="66" spans="1:9" s="133" customFormat="1" ht="15.75">
      <c r="A66" s="127"/>
      <c r="B66" s="153" t="s">
        <v>273</v>
      </c>
      <c r="C66" s="135" t="s">
        <v>236</v>
      </c>
      <c r="D66" s="131">
        <v>360</v>
      </c>
      <c r="E66" s="242">
        <v>2</v>
      </c>
      <c r="F66" s="131"/>
      <c r="G66" s="169">
        <f t="shared" si="1"/>
        <v>0</v>
      </c>
      <c r="I66" s="170"/>
    </row>
    <row r="67" spans="1:9" s="133" customFormat="1" ht="15.75">
      <c r="A67" s="127"/>
      <c r="B67" s="153" t="s">
        <v>274</v>
      </c>
      <c r="C67" s="135" t="s">
        <v>236</v>
      </c>
      <c r="D67" s="131">
        <v>370</v>
      </c>
      <c r="E67" s="242">
        <v>18.5</v>
      </c>
      <c r="F67" s="131"/>
      <c r="G67" s="169">
        <f t="shared" si="1"/>
        <v>0</v>
      </c>
      <c r="I67" s="170"/>
    </row>
    <row r="68" spans="1:9" s="133" customFormat="1" ht="13.5">
      <c r="A68" s="127"/>
      <c r="B68" s="153" t="s">
        <v>275</v>
      </c>
      <c r="C68" s="135" t="s">
        <v>151</v>
      </c>
      <c r="D68" s="131">
        <v>300</v>
      </c>
      <c r="E68" s="242">
        <v>22.5</v>
      </c>
      <c r="F68" s="131"/>
      <c r="G68" s="169">
        <f t="shared" si="1"/>
        <v>0</v>
      </c>
      <c r="I68" s="170"/>
    </row>
    <row r="69" spans="1:9" s="133" customFormat="1" ht="27">
      <c r="A69" s="127">
        <v>31</v>
      </c>
      <c r="B69" s="129" t="s">
        <v>276</v>
      </c>
      <c r="C69" s="135" t="s">
        <v>236</v>
      </c>
      <c r="D69" s="131">
        <v>2500</v>
      </c>
      <c r="E69" s="242">
        <v>14.5</v>
      </c>
      <c r="F69" s="131"/>
      <c r="G69" s="169">
        <f t="shared" si="1"/>
        <v>0</v>
      </c>
      <c r="I69" s="170"/>
    </row>
    <row r="70" spans="1:9" s="133" customFormat="1" ht="27">
      <c r="A70" s="127">
        <v>32</v>
      </c>
      <c r="B70" s="129" t="s">
        <v>277</v>
      </c>
      <c r="C70" s="135" t="s">
        <v>145</v>
      </c>
      <c r="D70" s="131">
        <v>20</v>
      </c>
      <c r="E70" s="242">
        <v>4000</v>
      </c>
      <c r="F70" s="131"/>
      <c r="G70" s="169">
        <f t="shared" si="1"/>
        <v>0</v>
      </c>
      <c r="I70" s="170"/>
    </row>
    <row r="71" spans="1:9" s="133" customFormat="1" ht="29.25" customHeight="1">
      <c r="A71" s="127">
        <v>33</v>
      </c>
      <c r="B71" s="129" t="s">
        <v>278</v>
      </c>
      <c r="C71" s="135" t="s">
        <v>237</v>
      </c>
      <c r="D71" s="131">
        <v>300</v>
      </c>
      <c r="E71" s="242">
        <v>38</v>
      </c>
      <c r="F71" s="131"/>
      <c r="G71" s="169">
        <f t="shared" si="1"/>
        <v>0</v>
      </c>
      <c r="I71" s="170"/>
    </row>
    <row r="72" spans="1:9" s="133" customFormat="1" ht="13.5">
      <c r="A72" s="127">
        <v>34</v>
      </c>
      <c r="B72" s="129" t="s">
        <v>279</v>
      </c>
      <c r="C72" s="135" t="s">
        <v>5</v>
      </c>
      <c r="D72" s="131">
        <v>100</v>
      </c>
      <c r="E72" s="242">
        <v>65.5</v>
      </c>
      <c r="F72" s="131"/>
      <c r="G72" s="169">
        <f t="shared" si="1"/>
        <v>0</v>
      </c>
      <c r="I72" s="170"/>
    </row>
    <row r="73" spans="1:9" s="133" customFormat="1" ht="15.75">
      <c r="A73" s="127">
        <v>35</v>
      </c>
      <c r="B73" s="129" t="s">
        <v>280</v>
      </c>
      <c r="C73" s="135" t="s">
        <v>238</v>
      </c>
      <c r="D73" s="131">
        <v>2500</v>
      </c>
      <c r="E73" s="242">
        <v>0.7</v>
      </c>
      <c r="F73" s="131"/>
      <c r="G73" s="169">
        <f t="shared" ref="G73:G93" si="2">D73*F73</f>
        <v>0</v>
      </c>
      <c r="I73" s="170"/>
    </row>
    <row r="74" spans="1:9" s="133" customFormat="1" ht="13.5">
      <c r="A74" s="127">
        <v>36</v>
      </c>
      <c r="B74" s="129" t="s">
        <v>229</v>
      </c>
      <c r="C74" s="135" t="s">
        <v>230</v>
      </c>
      <c r="D74" s="131">
        <v>35</v>
      </c>
      <c r="E74" s="242">
        <v>160</v>
      </c>
      <c r="F74" s="131"/>
      <c r="G74" s="169">
        <f t="shared" si="2"/>
        <v>0</v>
      </c>
      <c r="I74" s="170"/>
    </row>
    <row r="75" spans="1:9" s="133" customFormat="1" ht="27">
      <c r="A75" s="127">
        <v>37</v>
      </c>
      <c r="B75" s="129" t="s">
        <v>260</v>
      </c>
      <c r="C75" s="135" t="s">
        <v>231</v>
      </c>
      <c r="D75" s="131">
        <v>35</v>
      </c>
      <c r="E75" s="242">
        <v>130</v>
      </c>
      <c r="F75" s="131"/>
      <c r="G75" s="169">
        <f t="shared" si="2"/>
        <v>0</v>
      </c>
      <c r="I75" s="170"/>
    </row>
    <row r="76" spans="1:9" s="133" customFormat="1" ht="27">
      <c r="A76" s="134">
        <v>38</v>
      </c>
      <c r="B76" s="129" t="s">
        <v>281</v>
      </c>
      <c r="C76" s="135" t="s">
        <v>233</v>
      </c>
      <c r="D76" s="131">
        <v>80</v>
      </c>
      <c r="E76" s="242">
        <v>350</v>
      </c>
      <c r="F76" s="131"/>
      <c r="G76" s="169">
        <f t="shared" si="2"/>
        <v>0</v>
      </c>
      <c r="I76" s="170"/>
    </row>
    <row r="77" spans="1:9" s="133" customFormat="1" ht="27">
      <c r="A77" s="134">
        <v>39</v>
      </c>
      <c r="B77" s="129" t="s">
        <v>282</v>
      </c>
      <c r="C77" s="135" t="s">
        <v>233</v>
      </c>
      <c r="D77" s="131">
        <v>80</v>
      </c>
      <c r="E77" s="242">
        <v>15</v>
      </c>
      <c r="F77" s="131"/>
      <c r="G77" s="169">
        <f t="shared" si="2"/>
        <v>0</v>
      </c>
      <c r="I77" s="170"/>
    </row>
    <row r="78" spans="1:9" s="133" customFormat="1" ht="27">
      <c r="A78" s="134">
        <v>40</v>
      </c>
      <c r="B78" s="129" t="s">
        <v>283</v>
      </c>
      <c r="C78" s="135" t="s">
        <v>233</v>
      </c>
      <c r="D78" s="131">
        <v>80</v>
      </c>
      <c r="E78" s="242">
        <v>50</v>
      </c>
      <c r="F78" s="131"/>
      <c r="G78" s="169">
        <f t="shared" si="2"/>
        <v>0</v>
      </c>
      <c r="I78" s="170"/>
    </row>
    <row r="79" spans="1:9" s="133" customFormat="1" ht="13.5">
      <c r="A79" s="127"/>
      <c r="B79" s="128" t="s">
        <v>284</v>
      </c>
      <c r="C79" s="134"/>
      <c r="D79" s="162"/>
      <c r="E79" s="242"/>
      <c r="F79" s="131"/>
      <c r="G79" s="169">
        <f t="shared" si="2"/>
        <v>0</v>
      </c>
      <c r="I79" s="170"/>
    </row>
    <row r="80" spans="1:9" s="133" customFormat="1" ht="15">
      <c r="A80" s="127">
        <v>1</v>
      </c>
      <c r="B80" s="129" t="s">
        <v>285</v>
      </c>
      <c r="C80" s="130" t="s">
        <v>239</v>
      </c>
      <c r="D80" s="132">
        <v>400</v>
      </c>
      <c r="E80" s="242">
        <v>13.6</v>
      </c>
      <c r="F80" s="131"/>
      <c r="G80" s="169">
        <f t="shared" si="2"/>
        <v>0</v>
      </c>
      <c r="I80" s="170"/>
    </row>
    <row r="81" spans="1:9" s="133" customFormat="1" ht="13.5">
      <c r="A81" s="127">
        <v>2</v>
      </c>
      <c r="B81" s="129" t="s">
        <v>288</v>
      </c>
      <c r="C81" s="134" t="s">
        <v>157</v>
      </c>
      <c r="D81" s="132">
        <v>400</v>
      </c>
      <c r="E81" s="242">
        <v>45</v>
      </c>
      <c r="F81" s="131"/>
      <c r="G81" s="169">
        <f t="shared" si="2"/>
        <v>0</v>
      </c>
      <c r="I81" s="170"/>
    </row>
    <row r="82" spans="1:9" s="133" customFormat="1" ht="13.5">
      <c r="A82" s="127">
        <v>3</v>
      </c>
      <c r="B82" s="129" t="s">
        <v>289</v>
      </c>
      <c r="C82" s="134" t="s">
        <v>157</v>
      </c>
      <c r="D82" s="132">
        <v>400</v>
      </c>
      <c r="E82" s="242">
        <v>37.200000000000003</v>
      </c>
      <c r="F82" s="131"/>
      <c r="G82" s="169">
        <f t="shared" si="2"/>
        <v>0</v>
      </c>
      <c r="I82" s="170"/>
    </row>
    <row r="83" spans="1:9" s="133" customFormat="1" ht="13.5">
      <c r="A83" s="127">
        <v>4</v>
      </c>
      <c r="B83" s="129" t="s">
        <v>290</v>
      </c>
      <c r="C83" s="134" t="s">
        <v>157</v>
      </c>
      <c r="D83" s="132">
        <v>500</v>
      </c>
      <c r="E83" s="242">
        <v>160</v>
      </c>
      <c r="F83" s="131"/>
      <c r="G83" s="169">
        <f t="shared" si="2"/>
        <v>0</v>
      </c>
      <c r="I83" s="170"/>
    </row>
    <row r="84" spans="1:9" s="133" customFormat="1" ht="13.5">
      <c r="A84" s="127">
        <v>5</v>
      </c>
      <c r="B84" s="129" t="s">
        <v>286</v>
      </c>
      <c r="C84" s="134" t="s">
        <v>146</v>
      </c>
      <c r="D84" s="132">
        <v>1700</v>
      </c>
      <c r="E84" s="242">
        <v>3</v>
      </c>
      <c r="F84" s="131"/>
      <c r="G84" s="169">
        <f t="shared" si="2"/>
        <v>0</v>
      </c>
      <c r="I84" s="170"/>
    </row>
    <row r="85" spans="1:9" s="133" customFormat="1" ht="27">
      <c r="A85" s="127">
        <v>6</v>
      </c>
      <c r="B85" s="129" t="s">
        <v>287</v>
      </c>
      <c r="C85" s="134" t="s">
        <v>240</v>
      </c>
      <c r="D85" s="132">
        <v>1700</v>
      </c>
      <c r="E85" s="242">
        <v>30</v>
      </c>
      <c r="F85" s="131"/>
      <c r="G85" s="169">
        <f t="shared" si="2"/>
        <v>0</v>
      </c>
      <c r="I85" s="170"/>
    </row>
    <row r="86" spans="1:9" s="133" customFormat="1" ht="27">
      <c r="A86" s="127">
        <v>7</v>
      </c>
      <c r="B86" s="129" t="s">
        <v>276</v>
      </c>
      <c r="C86" s="134" t="s">
        <v>240</v>
      </c>
      <c r="D86" s="132">
        <v>1700</v>
      </c>
      <c r="E86" s="242">
        <v>15</v>
      </c>
      <c r="F86" s="131"/>
      <c r="G86" s="169">
        <f t="shared" si="2"/>
        <v>0</v>
      </c>
      <c r="I86" s="170"/>
    </row>
    <row r="87" spans="1:9" s="133" customFormat="1" ht="13.5">
      <c r="A87" s="127"/>
      <c r="B87" s="128" t="s">
        <v>291</v>
      </c>
      <c r="C87" s="134"/>
      <c r="D87" s="131"/>
      <c r="E87" s="242"/>
      <c r="F87" s="131"/>
      <c r="G87" s="169">
        <f t="shared" si="2"/>
        <v>0</v>
      </c>
      <c r="I87" s="170"/>
    </row>
    <row r="88" spans="1:9" s="133" customFormat="1" ht="27">
      <c r="A88" s="134">
        <v>1</v>
      </c>
      <c r="B88" s="129" t="s">
        <v>292</v>
      </c>
      <c r="C88" s="134" t="s">
        <v>240</v>
      </c>
      <c r="D88" s="132">
        <v>1000</v>
      </c>
      <c r="E88" s="242">
        <v>28</v>
      </c>
      <c r="F88" s="131"/>
      <c r="G88" s="169">
        <f t="shared" si="2"/>
        <v>0</v>
      </c>
      <c r="I88" s="170"/>
    </row>
    <row r="89" spans="1:9" s="133" customFormat="1" ht="13.5">
      <c r="A89" s="134">
        <v>2</v>
      </c>
      <c r="B89" s="129" t="s">
        <v>293</v>
      </c>
      <c r="C89" s="134" t="s">
        <v>163</v>
      </c>
      <c r="D89" s="132">
        <v>1500</v>
      </c>
      <c r="E89" s="242">
        <v>1.05</v>
      </c>
      <c r="F89" s="131"/>
      <c r="G89" s="169">
        <f t="shared" si="2"/>
        <v>0</v>
      </c>
      <c r="I89" s="170"/>
    </row>
    <row r="90" spans="1:9" s="133" customFormat="1" ht="27">
      <c r="A90" s="134">
        <v>3</v>
      </c>
      <c r="B90" s="129" t="s">
        <v>294</v>
      </c>
      <c r="C90" s="134" t="s">
        <v>241</v>
      </c>
      <c r="D90" s="132">
        <v>1000</v>
      </c>
      <c r="E90" s="242">
        <v>18.100000000000001</v>
      </c>
      <c r="F90" s="131"/>
      <c r="G90" s="169">
        <f t="shared" si="2"/>
        <v>0</v>
      </c>
      <c r="I90" s="170"/>
    </row>
    <row r="91" spans="1:9" s="133" customFormat="1" ht="13.5">
      <c r="A91" s="134">
        <v>4</v>
      </c>
      <c r="B91" s="129" t="s">
        <v>295</v>
      </c>
      <c r="C91" s="134" t="s">
        <v>163</v>
      </c>
      <c r="D91" s="132">
        <v>2003.48</v>
      </c>
      <c r="E91" s="242">
        <v>1.05</v>
      </c>
      <c r="F91" s="131"/>
      <c r="G91" s="169">
        <f t="shared" si="2"/>
        <v>0</v>
      </c>
      <c r="I91" s="170"/>
    </row>
    <row r="92" spans="1:9" s="133" customFormat="1" ht="40.5">
      <c r="A92" s="134">
        <v>5</v>
      </c>
      <c r="B92" s="129" t="s">
        <v>296</v>
      </c>
      <c r="C92" s="134" t="s">
        <v>241</v>
      </c>
      <c r="D92" s="132">
        <v>1500</v>
      </c>
      <c r="E92" s="242">
        <v>14.6</v>
      </c>
      <c r="F92" s="131"/>
      <c r="G92" s="169">
        <f t="shared" si="2"/>
        <v>0</v>
      </c>
      <c r="I92" s="170"/>
    </row>
    <row r="93" spans="1:9" s="133" customFormat="1" ht="27">
      <c r="A93" s="134">
        <v>6</v>
      </c>
      <c r="B93" s="129" t="s">
        <v>297</v>
      </c>
      <c r="C93" s="134" t="s">
        <v>226</v>
      </c>
      <c r="D93" s="132">
        <v>1000</v>
      </c>
      <c r="E93" s="242">
        <v>11.5</v>
      </c>
      <c r="F93" s="131"/>
      <c r="G93" s="169">
        <f t="shared" si="2"/>
        <v>0</v>
      </c>
      <c r="I93" s="170"/>
    </row>
    <row r="94" spans="1:9">
      <c r="A94" s="123"/>
      <c r="B94" s="154" t="s">
        <v>3</v>
      </c>
      <c r="C94" s="123"/>
      <c r="D94" s="174"/>
      <c r="E94" s="174"/>
      <c r="F94" s="156"/>
      <c r="G94" s="156">
        <f>SUM(G9:G93)</f>
        <v>0</v>
      </c>
    </row>
    <row r="95" spans="1:9">
      <c r="A95" s="123"/>
      <c r="B95" s="154" t="s">
        <v>21</v>
      </c>
      <c r="C95" s="139"/>
      <c r="D95" s="174" t="s">
        <v>87</v>
      </c>
      <c r="E95" s="174"/>
      <c r="F95" s="137"/>
      <c r="G95" s="137">
        <f>G94*C95</f>
        <v>0</v>
      </c>
    </row>
    <row r="96" spans="1:9">
      <c r="A96" s="123"/>
      <c r="B96" s="154" t="s">
        <v>3</v>
      </c>
      <c r="C96" s="123"/>
      <c r="D96" s="174"/>
      <c r="E96" s="174"/>
      <c r="F96" s="137"/>
      <c r="G96" s="137">
        <f t="shared" ref="G96" si="3">G94+G95</f>
        <v>0</v>
      </c>
    </row>
    <row r="97" spans="1:7">
      <c r="A97" s="123"/>
      <c r="B97" s="154" t="s">
        <v>8</v>
      </c>
      <c r="C97" s="139"/>
      <c r="D97" s="174" t="s">
        <v>87</v>
      </c>
      <c r="E97" s="174"/>
      <c r="F97" s="137"/>
      <c r="G97" s="137">
        <f>G96*C97</f>
        <v>0</v>
      </c>
    </row>
    <row r="98" spans="1:7">
      <c r="A98" s="123"/>
      <c r="B98" s="154" t="s">
        <v>3</v>
      </c>
      <c r="C98" s="123"/>
      <c r="D98" s="174"/>
      <c r="E98" s="174"/>
      <c r="F98" s="137"/>
      <c r="G98" s="137">
        <f t="shared" ref="G98" si="4">G96+G97</f>
        <v>0</v>
      </c>
    </row>
    <row r="99" spans="1:7">
      <c r="A99" s="123"/>
      <c r="B99" s="154" t="s">
        <v>9</v>
      </c>
      <c r="C99" s="140">
        <v>0.05</v>
      </c>
      <c r="D99" s="174"/>
      <c r="E99" s="174"/>
      <c r="F99" s="137"/>
      <c r="G99" s="137">
        <f>G98*C99</f>
        <v>0</v>
      </c>
    </row>
    <row r="100" spans="1:7">
      <c r="A100" s="123"/>
      <c r="B100" s="154" t="s">
        <v>3</v>
      </c>
      <c r="C100" s="123"/>
      <c r="D100" s="174"/>
      <c r="E100" s="174"/>
      <c r="F100" s="137"/>
      <c r="G100" s="137">
        <f t="shared" ref="G100" si="5">G98+G99</f>
        <v>0</v>
      </c>
    </row>
    <row r="101" spans="1:7">
      <c r="A101" s="123"/>
      <c r="B101" s="154" t="s">
        <v>23</v>
      </c>
      <c r="C101" s="139">
        <v>0.04</v>
      </c>
      <c r="D101" s="174"/>
      <c r="E101" s="174"/>
      <c r="F101" s="137"/>
      <c r="G101" s="137">
        <f>G100*C101</f>
        <v>0</v>
      </c>
    </row>
    <row r="102" spans="1:7">
      <c r="A102" s="123"/>
      <c r="B102" s="154" t="s">
        <v>3</v>
      </c>
      <c r="C102" s="139"/>
      <c r="D102" s="174"/>
      <c r="E102" s="174"/>
      <c r="F102" s="137"/>
      <c r="G102" s="137">
        <f t="shared" ref="G102" si="6">G100+G101</f>
        <v>0</v>
      </c>
    </row>
    <row r="103" spans="1:7">
      <c r="A103" s="123"/>
      <c r="B103" s="154" t="s">
        <v>10</v>
      </c>
      <c r="C103" s="139">
        <v>0.18</v>
      </c>
      <c r="D103" s="174"/>
      <c r="E103" s="174"/>
      <c r="F103" s="137"/>
      <c r="G103" s="137">
        <f>G102*C103</f>
        <v>0</v>
      </c>
    </row>
    <row r="104" spans="1:7">
      <c r="A104" s="159"/>
      <c r="B104" s="155" t="s">
        <v>3</v>
      </c>
      <c r="C104" s="141"/>
      <c r="D104" s="163"/>
      <c r="E104" s="163"/>
      <c r="F104" s="156"/>
      <c r="G104" s="160">
        <f t="shared" ref="G104" si="7">G102+G103</f>
        <v>0</v>
      </c>
    </row>
    <row r="105" spans="1:7">
      <c r="B105" s="142"/>
      <c r="C105" s="142"/>
      <c r="D105" s="164"/>
      <c r="E105" s="164"/>
    </row>
    <row r="106" spans="1:7">
      <c r="G106" s="143"/>
    </row>
    <row r="107" spans="1:7">
      <c r="A107" s="243" t="s">
        <v>304</v>
      </c>
      <c r="B107" s="244"/>
      <c r="C107" s="244"/>
      <c r="D107" s="244"/>
      <c r="E107" s="244"/>
      <c r="F107" s="244"/>
      <c r="G107" s="244"/>
    </row>
    <row r="108" spans="1:7">
      <c r="A108" s="244"/>
      <c r="B108" s="244"/>
      <c r="C108" s="244"/>
      <c r="D108" s="244"/>
      <c r="E108" s="244"/>
      <c r="F108" s="244"/>
      <c r="G108" s="244"/>
    </row>
    <row r="109" spans="1:7">
      <c r="A109" s="244"/>
      <c r="B109" s="244"/>
      <c r="C109" s="244"/>
      <c r="D109" s="244"/>
      <c r="E109" s="244"/>
      <c r="F109" s="244"/>
      <c r="G109" s="244"/>
    </row>
    <row r="110" spans="1:7">
      <c r="A110" s="244"/>
      <c r="B110" s="244"/>
      <c r="C110" s="244"/>
      <c r="D110" s="244"/>
      <c r="E110" s="244"/>
      <c r="F110" s="244"/>
      <c r="G110" s="244"/>
    </row>
    <row r="111" spans="1:7">
      <c r="A111" s="244"/>
      <c r="B111" s="244"/>
      <c r="C111" s="244"/>
      <c r="D111" s="244"/>
      <c r="E111" s="244"/>
      <c r="F111" s="244"/>
      <c r="G111" s="244"/>
    </row>
    <row r="112" spans="1:7">
      <c r="A112" s="244"/>
      <c r="B112" s="244"/>
      <c r="C112" s="244"/>
      <c r="D112" s="244"/>
      <c r="E112" s="244"/>
      <c r="F112" s="244"/>
      <c r="G112" s="244"/>
    </row>
    <row r="113" spans="1:7">
      <c r="A113" s="244"/>
      <c r="B113" s="244"/>
      <c r="C113" s="244"/>
      <c r="D113" s="244"/>
      <c r="E113" s="244"/>
      <c r="F113" s="244"/>
      <c r="G113" s="244"/>
    </row>
    <row r="114" spans="1:7">
      <c r="A114" s="244"/>
      <c r="B114" s="244"/>
      <c r="C114" s="244"/>
      <c r="D114" s="244"/>
      <c r="E114" s="244"/>
      <c r="F114" s="244"/>
      <c r="G114" s="244"/>
    </row>
    <row r="115" spans="1:7">
      <c r="A115" s="244"/>
      <c r="B115" s="244"/>
      <c r="C115" s="244"/>
      <c r="D115" s="244"/>
      <c r="E115" s="244"/>
      <c r="F115" s="244"/>
      <c r="G115" s="244"/>
    </row>
    <row r="116" spans="1:7">
      <c r="B116" s="147"/>
      <c r="C116" s="145"/>
      <c r="D116" s="166"/>
      <c r="E116" s="166"/>
    </row>
    <row r="117" spans="1:7">
      <c r="B117" s="148"/>
      <c r="C117" s="145"/>
      <c r="D117" s="166"/>
      <c r="E117" s="166"/>
    </row>
    <row r="118" spans="1:7">
      <c r="B118" s="148"/>
      <c r="C118" s="145"/>
      <c r="D118" s="166"/>
      <c r="E118" s="166"/>
    </row>
    <row r="119" spans="1:7">
      <c r="B119" s="144"/>
      <c r="C119" s="145"/>
      <c r="D119" s="166"/>
      <c r="E119" s="166"/>
    </row>
    <row r="120" spans="1:7">
      <c r="B120" s="146"/>
      <c r="C120" s="145"/>
      <c r="D120" s="166"/>
      <c r="E120" s="166"/>
    </row>
    <row r="121" spans="1:7">
      <c r="B121" s="146"/>
      <c r="C121" s="145"/>
      <c r="D121" s="166"/>
      <c r="E121" s="166"/>
    </row>
    <row r="122" spans="1:7">
      <c r="B122" s="150"/>
      <c r="C122" s="149"/>
      <c r="D122" s="167"/>
      <c r="E122" s="167"/>
    </row>
    <row r="123" spans="1:7">
      <c r="B123" s="151"/>
      <c r="C123" s="151"/>
      <c r="D123" s="168"/>
      <c r="E123" s="168"/>
    </row>
    <row r="124" spans="1:7">
      <c r="B124" s="151"/>
      <c r="C124" s="151"/>
      <c r="D124" s="168"/>
      <c r="E124" s="168"/>
    </row>
  </sheetData>
  <mergeCells count="5">
    <mergeCell ref="A5:D5"/>
    <mergeCell ref="A3:G3"/>
    <mergeCell ref="A4:G4"/>
    <mergeCell ref="A2:G2"/>
    <mergeCell ref="A107:G115"/>
  </mergeCells>
  <conditionalFormatting sqref="B103 B99 B97 B94:B95">
    <cfRule type="duplicateValues" dxfId="48" priority="96" stopIfTrue="1"/>
  </conditionalFormatting>
  <conditionalFormatting sqref="D57 D61:D93 D9:D21 D35:D53">
    <cfRule type="expression" dxfId="47" priority="77">
      <formula>#REF!&gt;0</formula>
    </cfRule>
  </conditionalFormatting>
  <conditionalFormatting sqref="A57:C57 A9:C53 A61:C93">
    <cfRule type="expression" dxfId="46" priority="63">
      <formula>#REF!&gt;0</formula>
    </cfRule>
  </conditionalFormatting>
  <conditionalFormatting sqref="D94:G104">
    <cfRule type="expression" dxfId="45" priority="97" stopIfTrue="1">
      <formula>#REF!&gt;$D94</formula>
    </cfRule>
  </conditionalFormatting>
  <conditionalFormatting sqref="D94:G104">
    <cfRule type="expression" dxfId="44" priority="98" stopIfTrue="1">
      <formula>#REF!&gt;0</formula>
    </cfRule>
  </conditionalFormatting>
  <conditionalFormatting sqref="B8">
    <cfRule type="expression" dxfId="43" priority="108">
      <formula>#REF!&gt;0</formula>
    </cfRule>
  </conditionalFormatting>
  <conditionalFormatting sqref="D54:D56">
    <cfRule type="expression" dxfId="42" priority="52">
      <formula>#REF!&gt;0</formula>
    </cfRule>
  </conditionalFormatting>
  <conditionalFormatting sqref="A54:C56">
    <cfRule type="expression" dxfId="41" priority="50">
      <formula>#REF!&gt;0</formula>
    </cfRule>
  </conditionalFormatting>
  <conditionalFormatting sqref="D58:D60">
    <cfRule type="expression" dxfId="40" priority="48">
      <formula>#REF!&gt;0</formula>
    </cfRule>
  </conditionalFormatting>
  <conditionalFormatting sqref="A58:C60">
    <cfRule type="expression" dxfId="39" priority="47">
      <formula>#REF!&gt;0</formula>
    </cfRule>
  </conditionalFormatting>
  <conditionalFormatting sqref="D22:D34">
    <cfRule type="expression" dxfId="38" priority="35">
      <formula>#REF!&gt;0</formula>
    </cfRule>
  </conditionalFormatting>
  <conditionalFormatting sqref="F9:F34 F45:F51 F57:F58 F61:F93">
    <cfRule type="expression" dxfId="37" priority="21">
      <formula>#REF!&gt;0</formula>
    </cfRule>
  </conditionalFormatting>
  <conditionalFormatting sqref="F58">
    <cfRule type="expression" dxfId="36" priority="19">
      <formula>#REF!&gt;0</formula>
    </cfRule>
  </conditionalFormatting>
  <conditionalFormatting sqref="F35:F37">
    <cfRule type="expression" dxfId="35" priority="16">
      <formula>#REF!&gt;0</formula>
    </cfRule>
  </conditionalFormatting>
  <conditionalFormatting sqref="F38:F44">
    <cfRule type="expression" dxfId="34" priority="15">
      <formula>#REF!&gt;0</formula>
    </cfRule>
  </conditionalFormatting>
  <conditionalFormatting sqref="F52:F56">
    <cfRule type="expression" dxfId="33" priority="14">
      <formula>#REF!&gt;0</formula>
    </cfRule>
  </conditionalFormatting>
  <conditionalFormatting sqref="F54">
    <cfRule type="expression" dxfId="32" priority="13">
      <formula>#REF!&gt;0</formula>
    </cfRule>
  </conditionalFormatting>
  <conditionalFormatting sqref="F55:F56">
    <cfRule type="expression" dxfId="31" priority="12">
      <formula>#REF!&gt;0</formula>
    </cfRule>
  </conditionalFormatting>
  <conditionalFormatting sqref="F59:F60">
    <cfRule type="expression" dxfId="30" priority="11">
      <formula>#REF!&gt;0</formula>
    </cfRule>
  </conditionalFormatting>
  <conditionalFormatting sqref="F59:F60">
    <cfRule type="expression" dxfId="29" priority="10">
      <formula>#REF!&gt;0</formula>
    </cfRule>
  </conditionalFormatting>
  <conditionalFormatting sqref="E9:E34 E45:E51 E57:E58 E61:E93">
    <cfRule type="expression" dxfId="8" priority="9">
      <formula>#REF!&gt;0</formula>
    </cfRule>
  </conditionalFormatting>
  <conditionalFormatting sqref="E58">
    <cfRule type="expression" dxfId="7" priority="8">
      <formula>#REF!&gt;0</formula>
    </cfRule>
  </conditionalFormatting>
  <conditionalFormatting sqref="E35:E37">
    <cfRule type="expression" dxfId="6" priority="7">
      <formula>#REF!&gt;0</formula>
    </cfRule>
  </conditionalFormatting>
  <conditionalFormatting sqref="E38:E44">
    <cfRule type="expression" dxfId="5" priority="6">
      <formula>#REF!&gt;0</formula>
    </cfRule>
  </conditionalFormatting>
  <conditionalFormatting sqref="E52:E56">
    <cfRule type="expression" dxfId="4" priority="5">
      <formula>#REF!&gt;0</formula>
    </cfRule>
  </conditionalFormatting>
  <conditionalFormatting sqref="E54">
    <cfRule type="expression" dxfId="3" priority="4">
      <formula>#REF!&gt;0</formula>
    </cfRule>
  </conditionalFormatting>
  <conditionalFormatting sqref="E55:E56">
    <cfRule type="expression" dxfId="2" priority="3">
      <formula>#REF!&gt;0</formula>
    </cfRule>
  </conditionalFormatting>
  <conditionalFormatting sqref="E59:E60">
    <cfRule type="expression" dxfId="1" priority="2">
      <formula>#REF!&gt;0</formula>
    </cfRule>
  </conditionalFormatting>
  <conditionalFormatting sqref="E59:E60">
    <cfRule type="expression" dxfId="0" priority="1">
      <formula>#REF!&gt;0</formula>
    </cfRule>
  </conditionalFormatting>
  <printOptions horizontalCentered="1"/>
  <pageMargins left="0.39370078740157499" right="0.23622047244094499" top="0.70866141732283505" bottom="0.27559055118110198" header="0.31496062992126" footer="0.118110236220472"/>
  <pageSetup paperSize="9" scale="87" fitToHeight="0" orientation="portrait" verticalDpi="4294967293" r:id="rId1"/>
  <headerFooter>
    <oddFooter>Page &amp;P of &amp;N</oddFooter>
  </headerFooter>
  <rowBreaks count="1" manualBreakCount="1">
    <brk id="8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7"/>
  <sheetViews>
    <sheetView view="pageBreakPreview" topLeftCell="A30" zoomScale="40" zoomScaleNormal="40" zoomScaleSheetLayoutView="40" workbookViewId="0">
      <selection activeCell="H96" sqref="H96:H97"/>
    </sheetView>
  </sheetViews>
  <sheetFormatPr defaultColWidth="9.140625" defaultRowHeight="15"/>
  <cols>
    <col min="1" max="1" width="9.5703125" style="1" customWidth="1"/>
    <col min="2" max="2" width="136.42578125" style="1" customWidth="1"/>
    <col min="3" max="3" width="18" style="6" customWidth="1"/>
    <col min="4" max="4" width="25.28515625" style="1" customWidth="1"/>
    <col min="5" max="5" width="25.28515625" style="4" customWidth="1"/>
    <col min="6" max="6" width="39.140625" style="4" bestFit="1" customWidth="1"/>
    <col min="7" max="7" width="25.28515625" style="4" customWidth="1"/>
    <col min="8" max="8" width="29.42578125" style="1" bestFit="1" customWidth="1"/>
    <col min="9" max="9" width="25.28515625" style="1" customWidth="1"/>
    <col min="10" max="10" width="29.42578125" style="1" bestFit="1" customWidth="1"/>
    <col min="11" max="11" width="25.28515625" style="1" customWidth="1"/>
    <col min="12" max="12" width="25.28515625" style="7" customWidth="1"/>
    <col min="13" max="13" width="29.42578125" style="7" bestFit="1" customWidth="1"/>
    <col min="14" max="14" width="25.7109375" style="1" customWidth="1"/>
    <col min="15" max="15" width="9.140625" style="1"/>
    <col min="16" max="16" width="26.28515625" style="1" customWidth="1"/>
    <col min="17" max="17" width="18.7109375" style="1" bestFit="1" customWidth="1"/>
    <col min="18" max="18" width="23.42578125" style="1" bestFit="1" customWidth="1"/>
    <col min="19" max="16384" width="9.140625" style="1"/>
  </cols>
  <sheetData>
    <row r="1" spans="1:30" s="120" customFormat="1" ht="39" customHeight="1">
      <c r="A1" s="181" t="s">
        <v>11</v>
      </c>
      <c r="B1" s="181"/>
      <c r="C1" s="181"/>
      <c r="D1" s="181"/>
      <c r="E1" s="181"/>
      <c r="F1" s="181"/>
      <c r="G1" s="181"/>
      <c r="H1" s="181"/>
      <c r="I1" s="181"/>
      <c r="J1" s="121"/>
      <c r="K1" s="121"/>
      <c r="L1" s="121"/>
      <c r="M1" s="39" t="s">
        <v>30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s="120" customFormat="1" ht="39" customHeight="1">
      <c r="A2" s="181" t="s">
        <v>12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s="120" customFormat="1" ht="39" customHeight="1">
      <c r="A3" s="181" t="s">
        <v>24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0" customFormat="1" ht="39" customHeight="1">
      <c r="A4" s="183" t="s">
        <v>178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s="120" customFormat="1" ht="69" customHeight="1">
      <c r="A5" s="184" t="s">
        <v>223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28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120" customFormat="1" ht="31.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2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120" customFormat="1" ht="47.25" customHeight="1">
      <c r="A7" s="179" t="s">
        <v>13</v>
      </c>
      <c r="B7" s="180"/>
      <c r="C7" s="180"/>
      <c r="D7" s="180"/>
      <c r="E7" s="180"/>
      <c r="F7" s="180"/>
      <c r="G7" s="11">
        <v>2</v>
      </c>
      <c r="H7" s="12"/>
      <c r="I7" s="12"/>
      <c r="J7" s="12"/>
      <c r="K7" s="12"/>
      <c r="L7" s="12"/>
      <c r="M7" s="27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s="120" customFormat="1" ht="47.25" customHeight="1" thickBot="1">
      <c r="A8" s="179" t="s">
        <v>14</v>
      </c>
      <c r="B8" s="180"/>
      <c r="C8" s="180"/>
      <c r="D8" s="180"/>
      <c r="E8" s="180"/>
      <c r="F8" s="180"/>
      <c r="G8" s="189" t="s">
        <v>222</v>
      </c>
      <c r="H8" s="189"/>
      <c r="I8" s="189"/>
      <c r="J8" s="189"/>
      <c r="K8" s="189"/>
      <c r="L8" s="189"/>
      <c r="M8" s="189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s="120" customFormat="1" ht="77.25" customHeight="1" thickBot="1">
      <c r="A9" s="190" t="s">
        <v>0</v>
      </c>
      <c r="B9" s="192" t="s">
        <v>1</v>
      </c>
      <c r="C9" s="194" t="s">
        <v>15</v>
      </c>
      <c r="D9" s="195"/>
      <c r="E9" s="195"/>
      <c r="F9" s="196"/>
      <c r="G9" s="194" t="s">
        <v>16</v>
      </c>
      <c r="H9" s="196"/>
      <c r="I9" s="194" t="s">
        <v>17</v>
      </c>
      <c r="J9" s="196"/>
      <c r="K9" s="194" t="s">
        <v>18</v>
      </c>
      <c r="L9" s="195"/>
      <c r="M9" s="196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s="120" customFormat="1" ht="58.5" customHeight="1" thickBot="1">
      <c r="A10" s="191"/>
      <c r="B10" s="193"/>
      <c r="C10" s="87" t="s">
        <v>2</v>
      </c>
      <c r="D10" s="88" t="s">
        <v>19</v>
      </c>
      <c r="E10" s="89" t="s">
        <v>4</v>
      </c>
      <c r="F10" s="90" t="s">
        <v>20</v>
      </c>
      <c r="G10" s="87" t="s">
        <v>19</v>
      </c>
      <c r="H10" s="90" t="s">
        <v>20</v>
      </c>
      <c r="I10" s="87" t="s">
        <v>19</v>
      </c>
      <c r="J10" s="90" t="s">
        <v>20</v>
      </c>
      <c r="K10" s="87" t="s">
        <v>19</v>
      </c>
      <c r="L10" s="88" t="s">
        <v>4</v>
      </c>
      <c r="M10" s="90" t="s">
        <v>20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</row>
    <row r="11" spans="1:30" s="120" customFormat="1" ht="58.5" customHeight="1">
      <c r="A11" s="101"/>
      <c r="B11" s="111" t="s">
        <v>160</v>
      </c>
      <c r="C11" s="102"/>
      <c r="D11" s="97"/>
      <c r="E11" s="25"/>
      <c r="F11" s="26"/>
      <c r="G11" s="23"/>
      <c r="H11" s="26"/>
      <c r="I11" s="23"/>
      <c r="J11" s="26"/>
      <c r="K11" s="23"/>
      <c r="L11" s="24"/>
      <c r="M11" s="26"/>
      <c r="N11" s="80">
        <v>0</v>
      </c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s="83" customFormat="1" ht="74.25" customHeight="1">
      <c r="A12" s="106">
        <v>1</v>
      </c>
      <c r="B12" s="105" t="s">
        <v>130</v>
      </c>
      <c r="C12" s="91" t="s">
        <v>216</v>
      </c>
      <c r="D12" s="115">
        <v>0.01</v>
      </c>
      <c r="E12" s="92">
        <v>5</v>
      </c>
      <c r="F12" s="79">
        <f>E12*D12</f>
        <v>0.05</v>
      </c>
      <c r="G12" s="80">
        <f>N12+K12</f>
        <v>0</v>
      </c>
      <c r="H12" s="81">
        <f>G12*E12</f>
        <v>0</v>
      </c>
      <c r="I12" s="80">
        <f>O12+K12</f>
        <v>0</v>
      </c>
      <c r="J12" s="81">
        <f>I12*E12</f>
        <v>0</v>
      </c>
      <c r="K12" s="82"/>
      <c r="L12" s="92">
        <v>5</v>
      </c>
      <c r="M12" s="81">
        <f>K12*L12</f>
        <v>0</v>
      </c>
      <c r="N12" s="80">
        <v>0</v>
      </c>
      <c r="P12" s="83">
        <v>0</v>
      </c>
    </row>
    <row r="13" spans="1:30" s="83" customFormat="1" ht="74.25" customHeight="1">
      <c r="A13" s="106">
        <v>2</v>
      </c>
      <c r="B13" s="105" t="s">
        <v>131</v>
      </c>
      <c r="C13" s="91" t="s">
        <v>7</v>
      </c>
      <c r="D13" s="115">
        <v>0.01</v>
      </c>
      <c r="E13" s="92">
        <v>5</v>
      </c>
      <c r="F13" s="79">
        <f t="shared" ref="F13:F76" si="0">E13*D13</f>
        <v>0.05</v>
      </c>
      <c r="G13" s="80">
        <f t="shared" ref="G13:G76" si="1">N13+K13</f>
        <v>0</v>
      </c>
      <c r="H13" s="81">
        <f t="shared" ref="H13:H82" si="2">G13*E13</f>
        <v>0</v>
      </c>
      <c r="I13" s="80">
        <f t="shared" ref="I13:I76" si="3">O13+K13</f>
        <v>0</v>
      </c>
      <c r="J13" s="81">
        <f t="shared" ref="J13:J82" si="4">I13*E13</f>
        <v>0</v>
      </c>
      <c r="K13" s="82"/>
      <c r="L13" s="92">
        <v>5</v>
      </c>
      <c r="M13" s="81">
        <f t="shared" ref="M13:M76" si="5">K13*L13</f>
        <v>0</v>
      </c>
      <c r="N13" s="80">
        <v>0</v>
      </c>
      <c r="P13" s="83">
        <v>0</v>
      </c>
    </row>
    <row r="14" spans="1:30" s="83" customFormat="1" ht="74.25" customHeight="1">
      <c r="A14" s="106">
        <v>3</v>
      </c>
      <c r="B14" s="105" t="s">
        <v>132</v>
      </c>
      <c r="C14" s="91" t="s">
        <v>217</v>
      </c>
      <c r="D14" s="115">
        <v>0.01</v>
      </c>
      <c r="E14" s="92">
        <v>30</v>
      </c>
      <c r="F14" s="79">
        <f t="shared" si="0"/>
        <v>0.3</v>
      </c>
      <c r="G14" s="80">
        <f t="shared" si="1"/>
        <v>0</v>
      </c>
      <c r="H14" s="81">
        <f t="shared" si="2"/>
        <v>0</v>
      </c>
      <c r="I14" s="80">
        <f t="shared" si="3"/>
        <v>0</v>
      </c>
      <c r="J14" s="81">
        <f t="shared" si="4"/>
        <v>0</v>
      </c>
      <c r="K14" s="82"/>
      <c r="L14" s="92">
        <v>30</v>
      </c>
      <c r="M14" s="81">
        <f t="shared" si="5"/>
        <v>0</v>
      </c>
      <c r="N14" s="80">
        <v>0</v>
      </c>
      <c r="P14" s="83">
        <v>0</v>
      </c>
    </row>
    <row r="15" spans="1:30" s="83" customFormat="1" ht="114.75" customHeight="1">
      <c r="A15" s="106">
        <v>4</v>
      </c>
      <c r="B15" s="105" t="s">
        <v>133</v>
      </c>
      <c r="C15" s="91" t="s">
        <v>217</v>
      </c>
      <c r="D15" s="115">
        <v>0.8</v>
      </c>
      <c r="E15" s="92">
        <v>20</v>
      </c>
      <c r="F15" s="79">
        <f t="shared" si="0"/>
        <v>16</v>
      </c>
      <c r="G15" s="80">
        <f t="shared" si="1"/>
        <v>0.8</v>
      </c>
      <c r="H15" s="81">
        <f t="shared" si="2"/>
        <v>16</v>
      </c>
      <c r="I15" s="80">
        <f t="shared" si="3"/>
        <v>0.8</v>
      </c>
      <c r="J15" s="81">
        <f t="shared" si="4"/>
        <v>16</v>
      </c>
      <c r="K15" s="82">
        <v>0.8</v>
      </c>
      <c r="L15" s="92">
        <v>20</v>
      </c>
      <c r="M15" s="81">
        <f t="shared" si="5"/>
        <v>16</v>
      </c>
      <c r="N15" s="80">
        <v>0</v>
      </c>
      <c r="P15" s="83">
        <v>0</v>
      </c>
    </row>
    <row r="16" spans="1:30" s="83" customFormat="1" ht="87.75" customHeight="1">
      <c r="A16" s="106">
        <v>5</v>
      </c>
      <c r="B16" s="105" t="s">
        <v>134</v>
      </c>
      <c r="C16" s="91" t="s">
        <v>217</v>
      </c>
      <c r="D16" s="115">
        <v>0.01</v>
      </c>
      <c r="E16" s="92">
        <v>8</v>
      </c>
      <c r="F16" s="79">
        <f t="shared" si="0"/>
        <v>0.08</v>
      </c>
      <c r="G16" s="80">
        <f t="shared" si="1"/>
        <v>0</v>
      </c>
      <c r="H16" s="81">
        <f t="shared" si="2"/>
        <v>0</v>
      </c>
      <c r="I16" s="80">
        <f t="shared" si="3"/>
        <v>0</v>
      </c>
      <c r="J16" s="81">
        <f t="shared" si="4"/>
        <v>0</v>
      </c>
      <c r="K16" s="82"/>
      <c r="L16" s="92">
        <v>8</v>
      </c>
      <c r="M16" s="81">
        <f t="shared" si="5"/>
        <v>0</v>
      </c>
      <c r="N16" s="80">
        <v>0</v>
      </c>
      <c r="P16" s="83">
        <v>0</v>
      </c>
      <c r="Q16" s="85"/>
    </row>
    <row r="17" spans="1:16" s="83" customFormat="1" ht="74.25" customHeight="1">
      <c r="A17" s="106">
        <v>6</v>
      </c>
      <c r="B17" s="105" t="s">
        <v>135</v>
      </c>
      <c r="C17" s="91" t="s">
        <v>217</v>
      </c>
      <c r="D17" s="115">
        <v>0.01</v>
      </c>
      <c r="E17" s="92">
        <v>15</v>
      </c>
      <c r="F17" s="79">
        <f t="shared" si="0"/>
        <v>0.15</v>
      </c>
      <c r="G17" s="80">
        <f t="shared" si="1"/>
        <v>0</v>
      </c>
      <c r="H17" s="81">
        <f t="shared" si="2"/>
        <v>0</v>
      </c>
      <c r="I17" s="80">
        <f t="shared" si="3"/>
        <v>0</v>
      </c>
      <c r="J17" s="81">
        <f t="shared" si="4"/>
        <v>0</v>
      </c>
      <c r="K17" s="82"/>
      <c r="L17" s="92">
        <v>15</v>
      </c>
      <c r="M17" s="81">
        <f t="shared" si="5"/>
        <v>0</v>
      </c>
      <c r="N17" s="80">
        <v>0</v>
      </c>
      <c r="P17" s="83">
        <v>0</v>
      </c>
    </row>
    <row r="18" spans="1:16" s="83" customFormat="1" ht="74.25" customHeight="1">
      <c r="A18" s="106">
        <v>7</v>
      </c>
      <c r="B18" s="105" t="s">
        <v>179</v>
      </c>
      <c r="C18" s="91" t="s">
        <v>6</v>
      </c>
      <c r="D18" s="115">
        <v>1.9</v>
      </c>
      <c r="E18" s="92">
        <v>5</v>
      </c>
      <c r="F18" s="79">
        <f t="shared" si="0"/>
        <v>9.5</v>
      </c>
      <c r="G18" s="80">
        <f t="shared" si="1"/>
        <v>1.9</v>
      </c>
      <c r="H18" s="81">
        <f t="shared" si="2"/>
        <v>9.5</v>
      </c>
      <c r="I18" s="80">
        <f t="shared" si="3"/>
        <v>1.9</v>
      </c>
      <c r="J18" s="81">
        <f t="shared" si="4"/>
        <v>9.5</v>
      </c>
      <c r="K18" s="82">
        <v>1.9</v>
      </c>
      <c r="L18" s="92">
        <v>5</v>
      </c>
      <c r="M18" s="81">
        <f t="shared" si="5"/>
        <v>9.5</v>
      </c>
      <c r="N18" s="80">
        <v>0</v>
      </c>
      <c r="P18" s="83">
        <v>0</v>
      </c>
    </row>
    <row r="19" spans="1:16" s="83" customFormat="1" ht="74.25" customHeight="1">
      <c r="A19" s="106" t="s">
        <v>180</v>
      </c>
      <c r="B19" s="107" t="s">
        <v>181</v>
      </c>
      <c r="C19" s="91" t="s">
        <v>217</v>
      </c>
      <c r="D19" s="115">
        <v>235</v>
      </c>
      <c r="E19" s="92">
        <v>0.61</v>
      </c>
      <c r="F19" s="79">
        <f t="shared" si="0"/>
        <v>143.35</v>
      </c>
      <c r="G19" s="80">
        <f t="shared" si="1"/>
        <v>235</v>
      </c>
      <c r="H19" s="81">
        <f t="shared" si="2"/>
        <v>143.35</v>
      </c>
      <c r="I19" s="80">
        <f t="shared" si="3"/>
        <v>0</v>
      </c>
      <c r="J19" s="81">
        <f t="shared" si="4"/>
        <v>0</v>
      </c>
      <c r="K19" s="82"/>
      <c r="L19" s="92">
        <v>0.61</v>
      </c>
      <c r="M19" s="81">
        <f t="shared" si="5"/>
        <v>0</v>
      </c>
      <c r="N19" s="80">
        <v>235</v>
      </c>
      <c r="P19" s="83">
        <v>0</v>
      </c>
    </row>
    <row r="20" spans="1:16" s="83" customFormat="1" ht="74.25" customHeight="1">
      <c r="A20" s="106" t="s">
        <v>165</v>
      </c>
      <c r="B20" s="107" t="s">
        <v>182</v>
      </c>
      <c r="C20" s="91" t="s">
        <v>217</v>
      </c>
      <c r="D20" s="115">
        <v>325</v>
      </c>
      <c r="E20" s="92">
        <v>1.78</v>
      </c>
      <c r="F20" s="79">
        <f t="shared" si="0"/>
        <v>578.5</v>
      </c>
      <c r="G20" s="80">
        <f t="shared" si="1"/>
        <v>325</v>
      </c>
      <c r="H20" s="81">
        <f t="shared" si="2"/>
        <v>578.5</v>
      </c>
      <c r="I20" s="80">
        <f>O20+K20</f>
        <v>0</v>
      </c>
      <c r="J20" s="81">
        <f>I20*E20</f>
        <v>0</v>
      </c>
      <c r="K20" s="82"/>
      <c r="L20" s="92">
        <v>1.78</v>
      </c>
      <c r="M20" s="81">
        <f t="shared" si="5"/>
        <v>0</v>
      </c>
      <c r="N20" s="80">
        <v>325</v>
      </c>
      <c r="P20" s="83">
        <v>0</v>
      </c>
    </row>
    <row r="21" spans="1:16" s="83" customFormat="1" ht="68.25" customHeight="1">
      <c r="A21" s="106" t="s">
        <v>183</v>
      </c>
      <c r="B21" s="107" t="s">
        <v>184</v>
      </c>
      <c r="C21" s="91" t="s">
        <v>218</v>
      </c>
      <c r="D21" s="115">
        <v>145</v>
      </c>
      <c r="E21" s="92">
        <v>18.05</v>
      </c>
      <c r="F21" s="79">
        <f t="shared" si="0"/>
        <v>2617.25</v>
      </c>
      <c r="G21" s="80">
        <f t="shared" si="1"/>
        <v>0</v>
      </c>
      <c r="H21" s="81">
        <f t="shared" si="2"/>
        <v>0</v>
      </c>
      <c r="I21" s="80">
        <f t="shared" si="3"/>
        <v>0</v>
      </c>
      <c r="J21" s="81">
        <f t="shared" si="4"/>
        <v>0</v>
      </c>
      <c r="K21" s="82"/>
      <c r="L21" s="92">
        <v>18.053999999999998</v>
      </c>
      <c r="M21" s="81">
        <f t="shared" si="5"/>
        <v>0</v>
      </c>
      <c r="N21" s="80">
        <v>0</v>
      </c>
      <c r="P21" s="83">
        <v>0</v>
      </c>
    </row>
    <row r="22" spans="1:16" s="83" customFormat="1" ht="79.5" customHeight="1">
      <c r="A22" s="106" t="s">
        <v>185</v>
      </c>
      <c r="B22" s="107" t="s">
        <v>186</v>
      </c>
      <c r="C22" s="91" t="s">
        <v>5</v>
      </c>
      <c r="D22" s="115">
        <v>106</v>
      </c>
      <c r="E22" s="113">
        <v>52.17</v>
      </c>
      <c r="F22" s="79">
        <f t="shared" si="0"/>
        <v>5530.02</v>
      </c>
      <c r="G22" s="80">
        <f t="shared" si="1"/>
        <v>0</v>
      </c>
      <c r="H22" s="81">
        <f t="shared" si="2"/>
        <v>0</v>
      </c>
      <c r="I22" s="80">
        <f t="shared" si="3"/>
        <v>0</v>
      </c>
      <c r="J22" s="81">
        <f t="shared" si="4"/>
        <v>0</v>
      </c>
      <c r="K22" s="82"/>
      <c r="L22" s="113">
        <v>52.17</v>
      </c>
      <c r="M22" s="81">
        <f t="shared" si="5"/>
        <v>0</v>
      </c>
      <c r="N22" s="80">
        <v>0</v>
      </c>
    </row>
    <row r="23" spans="1:16" s="83" customFormat="1" ht="78" customHeight="1">
      <c r="A23" s="106" t="s">
        <v>187</v>
      </c>
      <c r="B23" s="107" t="s">
        <v>188</v>
      </c>
      <c r="C23" s="91" t="s">
        <v>5</v>
      </c>
      <c r="D23" s="115">
        <v>106</v>
      </c>
      <c r="E23" s="113">
        <v>29.1</v>
      </c>
      <c r="F23" s="79">
        <f t="shared" si="0"/>
        <v>3084.6000000000004</v>
      </c>
      <c r="G23" s="80">
        <f t="shared" si="1"/>
        <v>0</v>
      </c>
      <c r="H23" s="81">
        <f t="shared" si="2"/>
        <v>0</v>
      </c>
      <c r="I23" s="80">
        <f t="shared" si="3"/>
        <v>0</v>
      </c>
      <c r="J23" s="81">
        <f t="shared" si="4"/>
        <v>0</v>
      </c>
      <c r="K23" s="82"/>
      <c r="L23" s="113">
        <v>29.1</v>
      </c>
      <c r="M23" s="81">
        <f t="shared" si="5"/>
        <v>0</v>
      </c>
      <c r="N23" s="80">
        <v>0</v>
      </c>
    </row>
    <row r="24" spans="1:16" s="83" customFormat="1" ht="96.75" customHeight="1">
      <c r="A24" s="106" t="s">
        <v>189</v>
      </c>
      <c r="B24" s="107" t="s">
        <v>190</v>
      </c>
      <c r="C24" s="91" t="s">
        <v>5</v>
      </c>
      <c r="D24" s="115">
        <v>106</v>
      </c>
      <c r="E24" s="113">
        <v>18.899999999999999</v>
      </c>
      <c r="F24" s="79">
        <f t="shared" si="0"/>
        <v>2003.3999999999999</v>
      </c>
      <c r="G24" s="80">
        <f t="shared" si="1"/>
        <v>0</v>
      </c>
      <c r="H24" s="81">
        <f t="shared" si="2"/>
        <v>0</v>
      </c>
      <c r="I24" s="80">
        <f t="shared" si="3"/>
        <v>0</v>
      </c>
      <c r="J24" s="81">
        <f t="shared" si="4"/>
        <v>0</v>
      </c>
      <c r="K24" s="82"/>
      <c r="L24" s="113">
        <v>18.899999999999999</v>
      </c>
      <c r="M24" s="81">
        <f t="shared" si="5"/>
        <v>0</v>
      </c>
      <c r="N24" s="80">
        <v>0</v>
      </c>
    </row>
    <row r="25" spans="1:16" s="83" customFormat="1" ht="96.75" customHeight="1">
      <c r="A25" s="106" t="s">
        <v>191</v>
      </c>
      <c r="B25" s="107" t="s">
        <v>192</v>
      </c>
      <c r="C25" s="91" t="s">
        <v>5</v>
      </c>
      <c r="D25" s="115">
        <f>80*3</f>
        <v>240</v>
      </c>
      <c r="E25" s="113">
        <v>30.9</v>
      </c>
      <c r="F25" s="79">
        <f t="shared" si="0"/>
        <v>7416</v>
      </c>
      <c r="G25" s="80">
        <f t="shared" si="1"/>
        <v>0</v>
      </c>
      <c r="H25" s="81">
        <f t="shared" si="2"/>
        <v>0</v>
      </c>
      <c r="I25" s="80">
        <f t="shared" si="3"/>
        <v>0</v>
      </c>
      <c r="J25" s="81">
        <f t="shared" si="4"/>
        <v>0</v>
      </c>
      <c r="K25" s="82"/>
      <c r="L25" s="113">
        <v>30.9</v>
      </c>
      <c r="M25" s="81">
        <f t="shared" si="5"/>
        <v>0</v>
      </c>
      <c r="N25" s="80">
        <v>0</v>
      </c>
    </row>
    <row r="26" spans="1:16" s="83" customFormat="1" ht="74.25" customHeight="1">
      <c r="A26" s="106"/>
      <c r="B26" s="112" t="s">
        <v>169</v>
      </c>
      <c r="C26" s="93"/>
      <c r="D26" s="94"/>
      <c r="E26" s="94"/>
      <c r="F26" s="79"/>
      <c r="G26" s="80">
        <f t="shared" si="1"/>
        <v>0</v>
      </c>
      <c r="H26" s="81">
        <f t="shared" si="2"/>
        <v>0</v>
      </c>
      <c r="I26" s="80">
        <f t="shared" si="3"/>
        <v>0</v>
      </c>
      <c r="J26" s="81">
        <f t="shared" si="4"/>
        <v>0</v>
      </c>
      <c r="K26" s="82"/>
      <c r="L26" s="94"/>
      <c r="M26" s="81">
        <f t="shared" si="5"/>
        <v>0</v>
      </c>
      <c r="N26" s="80">
        <v>0</v>
      </c>
    </row>
    <row r="27" spans="1:16" s="83" customFormat="1" ht="74.25" customHeight="1">
      <c r="A27" s="106">
        <v>1</v>
      </c>
      <c r="B27" s="105" t="s">
        <v>136</v>
      </c>
      <c r="C27" s="114" t="s">
        <v>219</v>
      </c>
      <c r="D27" s="115">
        <f>58.1+3602</f>
        <v>3660.1</v>
      </c>
      <c r="E27" s="92">
        <v>2.6</v>
      </c>
      <c r="F27" s="79">
        <f t="shared" si="0"/>
        <v>9516.26</v>
      </c>
      <c r="G27" s="80">
        <f t="shared" si="1"/>
        <v>2408.1</v>
      </c>
      <c r="H27" s="81">
        <f t="shared" si="2"/>
        <v>6261.06</v>
      </c>
      <c r="I27" s="80">
        <f t="shared" si="3"/>
        <v>58.1</v>
      </c>
      <c r="J27" s="81">
        <f t="shared" si="4"/>
        <v>151.06</v>
      </c>
      <c r="K27" s="82">
        <v>58.1</v>
      </c>
      <c r="L27" s="92">
        <v>2.6</v>
      </c>
      <c r="M27" s="81">
        <f t="shared" si="5"/>
        <v>151.06</v>
      </c>
      <c r="N27" s="80">
        <v>2350</v>
      </c>
      <c r="P27" s="83">
        <v>0</v>
      </c>
    </row>
    <row r="28" spans="1:16" s="83" customFormat="1" ht="74.25" customHeight="1">
      <c r="A28" s="106">
        <v>2</v>
      </c>
      <c r="B28" s="105" t="s">
        <v>25</v>
      </c>
      <c r="C28" s="114" t="s">
        <v>219</v>
      </c>
      <c r="D28" s="115">
        <v>0.01</v>
      </c>
      <c r="E28" s="92">
        <v>10</v>
      </c>
      <c r="F28" s="79">
        <f t="shared" si="0"/>
        <v>0.1</v>
      </c>
      <c r="G28" s="80">
        <f t="shared" si="1"/>
        <v>0</v>
      </c>
      <c r="H28" s="81">
        <f t="shared" si="2"/>
        <v>0</v>
      </c>
      <c r="I28" s="80">
        <f t="shared" si="3"/>
        <v>0</v>
      </c>
      <c r="J28" s="81">
        <f t="shared" si="4"/>
        <v>0</v>
      </c>
      <c r="K28" s="82"/>
      <c r="L28" s="92">
        <v>10</v>
      </c>
      <c r="M28" s="81">
        <f t="shared" si="5"/>
        <v>0</v>
      </c>
      <c r="N28" s="80">
        <v>0</v>
      </c>
    </row>
    <row r="29" spans="1:16" s="83" customFormat="1" ht="74.25" customHeight="1">
      <c r="A29" s="106">
        <v>3</v>
      </c>
      <c r="B29" s="105" t="s">
        <v>26</v>
      </c>
      <c r="C29" s="114" t="s">
        <v>219</v>
      </c>
      <c r="D29" s="115">
        <v>0.01</v>
      </c>
      <c r="E29" s="92">
        <v>2.6</v>
      </c>
      <c r="F29" s="79">
        <f t="shared" si="0"/>
        <v>2.6000000000000002E-2</v>
      </c>
      <c r="G29" s="80">
        <f t="shared" si="1"/>
        <v>0</v>
      </c>
      <c r="H29" s="81">
        <f t="shared" si="2"/>
        <v>0</v>
      </c>
      <c r="I29" s="80">
        <f t="shared" si="3"/>
        <v>0</v>
      </c>
      <c r="J29" s="81">
        <f t="shared" si="4"/>
        <v>0</v>
      </c>
      <c r="K29" s="82"/>
      <c r="L29" s="92">
        <v>2.6</v>
      </c>
      <c r="M29" s="81">
        <f t="shared" si="5"/>
        <v>0</v>
      </c>
      <c r="N29" s="80">
        <v>0</v>
      </c>
    </row>
    <row r="30" spans="1:16" s="83" customFormat="1" ht="74.25" customHeight="1">
      <c r="A30" s="106">
        <v>4</v>
      </c>
      <c r="B30" s="105" t="s">
        <v>137</v>
      </c>
      <c r="C30" s="114" t="s">
        <v>219</v>
      </c>
      <c r="D30" s="115">
        <v>0.01</v>
      </c>
      <c r="E30" s="92">
        <v>11.5</v>
      </c>
      <c r="F30" s="79">
        <f t="shared" si="0"/>
        <v>0.115</v>
      </c>
      <c r="G30" s="80">
        <f t="shared" si="1"/>
        <v>0</v>
      </c>
      <c r="H30" s="81">
        <f t="shared" si="2"/>
        <v>0</v>
      </c>
      <c r="I30" s="80">
        <f t="shared" si="3"/>
        <v>0</v>
      </c>
      <c r="J30" s="81">
        <f t="shared" si="4"/>
        <v>0</v>
      </c>
      <c r="K30" s="82"/>
      <c r="L30" s="92">
        <v>11.5</v>
      </c>
      <c r="M30" s="81">
        <f t="shared" si="5"/>
        <v>0</v>
      </c>
      <c r="N30" s="80">
        <v>0</v>
      </c>
    </row>
    <row r="31" spans="1:16" s="83" customFormat="1" ht="74.25" customHeight="1">
      <c r="A31" s="106">
        <v>5</v>
      </c>
      <c r="B31" s="105" t="s">
        <v>138</v>
      </c>
      <c r="C31" s="114" t="s">
        <v>219</v>
      </c>
      <c r="D31" s="115">
        <v>0.01</v>
      </c>
      <c r="E31" s="92">
        <v>2.5</v>
      </c>
      <c r="F31" s="79">
        <f t="shared" si="0"/>
        <v>2.5000000000000001E-2</v>
      </c>
      <c r="G31" s="80">
        <f t="shared" si="1"/>
        <v>0</v>
      </c>
      <c r="H31" s="81">
        <f t="shared" si="2"/>
        <v>0</v>
      </c>
      <c r="I31" s="80">
        <f t="shared" si="3"/>
        <v>0</v>
      </c>
      <c r="J31" s="81">
        <f t="shared" si="4"/>
        <v>0</v>
      </c>
      <c r="K31" s="82"/>
      <c r="L31" s="92">
        <v>2.5</v>
      </c>
      <c r="M31" s="81">
        <f t="shared" si="5"/>
        <v>0</v>
      </c>
      <c r="N31" s="80">
        <v>0</v>
      </c>
    </row>
    <row r="32" spans="1:16" s="83" customFormat="1" ht="74.25" customHeight="1">
      <c r="A32" s="106">
        <v>6</v>
      </c>
      <c r="B32" s="105" t="s">
        <v>139</v>
      </c>
      <c r="C32" s="114" t="s">
        <v>219</v>
      </c>
      <c r="D32" s="115">
        <v>0.01</v>
      </c>
      <c r="E32" s="92">
        <v>11.5</v>
      </c>
      <c r="F32" s="79">
        <f t="shared" si="0"/>
        <v>0.115</v>
      </c>
      <c r="G32" s="80">
        <f t="shared" si="1"/>
        <v>0</v>
      </c>
      <c r="H32" s="81">
        <f t="shared" si="2"/>
        <v>0</v>
      </c>
      <c r="I32" s="80">
        <f t="shared" si="3"/>
        <v>0</v>
      </c>
      <c r="J32" s="81">
        <f t="shared" si="4"/>
        <v>0</v>
      </c>
      <c r="K32" s="82"/>
      <c r="L32" s="92">
        <v>11.5</v>
      </c>
      <c r="M32" s="81">
        <f t="shared" si="5"/>
        <v>0</v>
      </c>
      <c r="N32" s="80">
        <v>0</v>
      </c>
    </row>
    <row r="33" spans="1:14" s="83" customFormat="1" ht="74.25" customHeight="1">
      <c r="A33" s="106">
        <v>7</v>
      </c>
      <c r="B33" s="105" t="s">
        <v>27</v>
      </c>
      <c r="C33" s="114" t="s">
        <v>219</v>
      </c>
      <c r="D33" s="115">
        <v>0.01</v>
      </c>
      <c r="E33" s="92">
        <v>3.2</v>
      </c>
      <c r="F33" s="79">
        <f t="shared" si="0"/>
        <v>3.2000000000000001E-2</v>
      </c>
      <c r="G33" s="80">
        <f t="shared" si="1"/>
        <v>0</v>
      </c>
      <c r="H33" s="81">
        <f t="shared" si="2"/>
        <v>0</v>
      </c>
      <c r="I33" s="80">
        <f t="shared" si="3"/>
        <v>0</v>
      </c>
      <c r="J33" s="81">
        <f t="shared" si="4"/>
        <v>0</v>
      </c>
      <c r="K33" s="82"/>
      <c r="L33" s="92">
        <v>3.2</v>
      </c>
      <c r="M33" s="81">
        <f t="shared" si="5"/>
        <v>0</v>
      </c>
      <c r="N33" s="80">
        <v>0</v>
      </c>
    </row>
    <row r="34" spans="1:14" s="83" customFormat="1" ht="102.75" customHeight="1">
      <c r="A34" s="106">
        <v>8</v>
      </c>
      <c r="B34" s="105" t="s">
        <v>140</v>
      </c>
      <c r="C34" s="114" t="s">
        <v>219</v>
      </c>
      <c r="D34" s="115">
        <v>0.01</v>
      </c>
      <c r="E34" s="92">
        <v>80</v>
      </c>
      <c r="F34" s="79">
        <f t="shared" si="0"/>
        <v>0.8</v>
      </c>
      <c r="G34" s="80">
        <f t="shared" si="1"/>
        <v>0</v>
      </c>
      <c r="H34" s="81">
        <f t="shared" si="2"/>
        <v>0</v>
      </c>
      <c r="I34" s="80">
        <f t="shared" si="3"/>
        <v>0</v>
      </c>
      <c r="J34" s="81">
        <f t="shared" si="4"/>
        <v>0</v>
      </c>
      <c r="K34" s="82"/>
      <c r="L34" s="92">
        <v>80</v>
      </c>
      <c r="M34" s="81">
        <f t="shared" si="5"/>
        <v>0</v>
      </c>
      <c r="N34" s="80">
        <v>0</v>
      </c>
    </row>
    <row r="35" spans="1:14" s="83" customFormat="1" ht="74.25" customHeight="1">
      <c r="A35" s="106">
        <v>9</v>
      </c>
      <c r="B35" s="105" t="s">
        <v>28</v>
      </c>
      <c r="C35" s="114" t="s">
        <v>6</v>
      </c>
      <c r="D35" s="115">
        <f>D27*1.67</f>
        <v>6112.3669999999993</v>
      </c>
      <c r="E35" s="92">
        <v>6.5</v>
      </c>
      <c r="F35" s="79">
        <f t="shared" si="0"/>
        <v>39730.385499999997</v>
      </c>
      <c r="G35" s="80">
        <f t="shared" si="1"/>
        <v>4695.8</v>
      </c>
      <c r="H35" s="81">
        <f t="shared" si="2"/>
        <v>30522.7</v>
      </c>
      <c r="I35" s="80">
        <f t="shared" si="3"/>
        <v>113.3</v>
      </c>
      <c r="J35" s="81">
        <f t="shared" si="4"/>
        <v>736.44999999999993</v>
      </c>
      <c r="K35" s="82">
        <v>113.3</v>
      </c>
      <c r="L35" s="92">
        <v>6.5</v>
      </c>
      <c r="M35" s="81">
        <f t="shared" si="5"/>
        <v>736.44999999999993</v>
      </c>
      <c r="N35" s="80">
        <v>4582.5</v>
      </c>
    </row>
    <row r="36" spans="1:14" s="83" customFormat="1" ht="74.25" customHeight="1">
      <c r="A36" s="106">
        <v>10</v>
      </c>
      <c r="B36" s="105" t="s">
        <v>141</v>
      </c>
      <c r="C36" s="114" t="s">
        <v>219</v>
      </c>
      <c r="D36" s="115">
        <v>0.01</v>
      </c>
      <c r="E36" s="92">
        <v>15</v>
      </c>
      <c r="F36" s="79">
        <f t="shared" si="0"/>
        <v>0.15</v>
      </c>
      <c r="G36" s="80">
        <f t="shared" si="1"/>
        <v>0</v>
      </c>
      <c r="H36" s="81">
        <f t="shared" si="2"/>
        <v>0</v>
      </c>
      <c r="I36" s="80">
        <f t="shared" si="3"/>
        <v>0</v>
      </c>
      <c r="J36" s="81">
        <f t="shared" si="4"/>
        <v>0</v>
      </c>
      <c r="K36" s="82"/>
      <c r="L36" s="92">
        <v>15</v>
      </c>
      <c r="M36" s="81">
        <f t="shared" si="5"/>
        <v>0</v>
      </c>
      <c r="N36" s="80">
        <v>0</v>
      </c>
    </row>
    <row r="37" spans="1:14" s="83" customFormat="1" ht="74.25" customHeight="1">
      <c r="A37" s="106">
        <v>11</v>
      </c>
      <c r="B37" s="105" t="s">
        <v>142</v>
      </c>
      <c r="C37" s="114" t="s">
        <v>219</v>
      </c>
      <c r="D37" s="115">
        <v>0.01</v>
      </c>
      <c r="E37" s="92">
        <v>15</v>
      </c>
      <c r="F37" s="79">
        <f t="shared" si="0"/>
        <v>0.15</v>
      </c>
      <c r="G37" s="80">
        <f t="shared" si="1"/>
        <v>0</v>
      </c>
      <c r="H37" s="81">
        <f t="shared" si="2"/>
        <v>0</v>
      </c>
      <c r="I37" s="80">
        <f t="shared" si="3"/>
        <v>0</v>
      </c>
      <c r="J37" s="81">
        <f t="shared" si="4"/>
        <v>0</v>
      </c>
      <c r="K37" s="82"/>
      <c r="L37" s="92">
        <v>15</v>
      </c>
      <c r="M37" s="81">
        <f t="shared" si="5"/>
        <v>0</v>
      </c>
      <c r="N37" s="80">
        <v>0</v>
      </c>
    </row>
    <row r="38" spans="1:14" s="83" customFormat="1" ht="74.25" customHeight="1">
      <c r="A38" s="106">
        <v>12</v>
      </c>
      <c r="B38" s="105" t="s">
        <v>143</v>
      </c>
      <c r="C38" s="114" t="s">
        <v>219</v>
      </c>
      <c r="D38" s="117">
        <v>5.1999999999999998E-2</v>
      </c>
      <c r="E38" s="92">
        <v>1</v>
      </c>
      <c r="F38" s="118">
        <f t="shared" si="0"/>
        <v>5.1999999999999998E-2</v>
      </c>
      <c r="G38" s="80">
        <f t="shared" si="1"/>
        <v>0</v>
      </c>
      <c r="H38" s="81">
        <f t="shared" si="2"/>
        <v>0</v>
      </c>
      <c r="I38" s="80">
        <f t="shared" si="3"/>
        <v>0</v>
      </c>
      <c r="J38" s="81">
        <f t="shared" si="4"/>
        <v>0</v>
      </c>
      <c r="K38" s="82"/>
      <c r="L38" s="92">
        <v>1</v>
      </c>
      <c r="M38" s="81">
        <f t="shared" si="5"/>
        <v>0</v>
      </c>
      <c r="N38" s="80">
        <v>0</v>
      </c>
    </row>
    <row r="39" spans="1:14" s="83" customFormat="1" ht="74.25" customHeight="1">
      <c r="A39" s="106" t="s">
        <v>187</v>
      </c>
      <c r="B39" s="105" t="s">
        <v>215</v>
      </c>
      <c r="C39" s="114" t="s">
        <v>219</v>
      </c>
      <c r="D39" s="115">
        <v>1310</v>
      </c>
      <c r="E39" s="92">
        <v>512.78</v>
      </c>
      <c r="F39" s="79">
        <f t="shared" si="0"/>
        <v>671741.79999999993</v>
      </c>
      <c r="G39" s="80">
        <f t="shared" si="1"/>
        <v>340.20000000000005</v>
      </c>
      <c r="H39" s="81">
        <f t="shared" si="2"/>
        <v>174447.75600000002</v>
      </c>
      <c r="I39" s="80">
        <f t="shared" si="3"/>
        <v>0</v>
      </c>
      <c r="J39" s="81">
        <f t="shared" si="4"/>
        <v>0</v>
      </c>
      <c r="K39" s="82"/>
      <c r="L39" s="92">
        <v>512.78</v>
      </c>
      <c r="M39" s="81">
        <f t="shared" si="5"/>
        <v>0</v>
      </c>
      <c r="N39" s="80">
        <v>340.20000000000005</v>
      </c>
    </row>
    <row r="40" spans="1:14" s="83" customFormat="1" ht="74.25" customHeight="1">
      <c r="A40" s="106" t="s">
        <v>194</v>
      </c>
      <c r="B40" s="105" t="s">
        <v>207</v>
      </c>
      <c r="C40" s="114" t="s">
        <v>145</v>
      </c>
      <c r="D40" s="115">
        <v>123.9</v>
      </c>
      <c r="E40" s="92">
        <v>1550</v>
      </c>
      <c r="F40" s="79">
        <f t="shared" si="0"/>
        <v>192045</v>
      </c>
      <c r="G40" s="80">
        <f t="shared" si="1"/>
        <v>30.939999999999998</v>
      </c>
      <c r="H40" s="81">
        <f t="shared" si="2"/>
        <v>47957</v>
      </c>
      <c r="I40" s="80">
        <f t="shared" si="3"/>
        <v>0</v>
      </c>
      <c r="J40" s="81">
        <f t="shared" si="4"/>
        <v>0</v>
      </c>
      <c r="K40" s="116"/>
      <c r="L40" s="92">
        <v>1550</v>
      </c>
      <c r="M40" s="81">
        <f t="shared" si="5"/>
        <v>0</v>
      </c>
      <c r="N40" s="80">
        <v>30.939999999999998</v>
      </c>
    </row>
    <row r="41" spans="1:14" s="83" customFormat="1" ht="74.25" customHeight="1">
      <c r="A41" s="106" t="s">
        <v>194</v>
      </c>
      <c r="B41" s="105" t="s">
        <v>206</v>
      </c>
      <c r="C41" s="114" t="s">
        <v>145</v>
      </c>
      <c r="D41" s="115">
        <v>30.56</v>
      </c>
      <c r="E41" s="92">
        <v>1650</v>
      </c>
      <c r="F41" s="79">
        <f t="shared" si="0"/>
        <v>50424</v>
      </c>
      <c r="G41" s="80">
        <f t="shared" si="1"/>
        <v>7.54</v>
      </c>
      <c r="H41" s="81">
        <f t="shared" si="2"/>
        <v>12441</v>
      </c>
      <c r="I41" s="80">
        <f t="shared" si="3"/>
        <v>0</v>
      </c>
      <c r="J41" s="81">
        <f t="shared" si="4"/>
        <v>0</v>
      </c>
      <c r="K41" s="116"/>
      <c r="L41" s="92">
        <v>1650</v>
      </c>
      <c r="M41" s="81">
        <f t="shared" si="5"/>
        <v>0</v>
      </c>
      <c r="N41" s="80">
        <v>7.54</v>
      </c>
    </row>
    <row r="42" spans="1:14" s="83" customFormat="1" ht="74.25" customHeight="1">
      <c r="A42" s="106" t="s">
        <v>195</v>
      </c>
      <c r="B42" s="105" t="s">
        <v>196</v>
      </c>
      <c r="C42" s="114" t="s">
        <v>219</v>
      </c>
      <c r="D42" s="115">
        <v>122</v>
      </c>
      <c r="E42" s="92">
        <v>10.02</v>
      </c>
      <c r="F42" s="79">
        <f t="shared" si="0"/>
        <v>1222.44</v>
      </c>
      <c r="G42" s="80">
        <f t="shared" si="1"/>
        <v>0</v>
      </c>
      <c r="H42" s="81">
        <f t="shared" si="2"/>
        <v>0</v>
      </c>
      <c r="I42" s="80">
        <f t="shared" si="3"/>
        <v>0</v>
      </c>
      <c r="J42" s="81">
        <f t="shared" si="4"/>
        <v>0</v>
      </c>
      <c r="K42" s="82"/>
      <c r="L42" s="92">
        <v>10.019680000000001</v>
      </c>
      <c r="M42" s="81">
        <f t="shared" si="5"/>
        <v>0</v>
      </c>
      <c r="N42" s="80">
        <v>0</v>
      </c>
    </row>
    <row r="43" spans="1:14" s="83" customFormat="1" ht="74.25" customHeight="1">
      <c r="A43" s="106" t="s">
        <v>197</v>
      </c>
      <c r="B43" s="105" t="s">
        <v>214</v>
      </c>
      <c r="C43" s="114" t="s">
        <v>219</v>
      </c>
      <c r="D43" s="115">
        <v>406</v>
      </c>
      <c r="E43" s="92">
        <v>192.66</v>
      </c>
      <c r="F43" s="79">
        <f t="shared" si="0"/>
        <v>78219.959999999992</v>
      </c>
      <c r="G43" s="80">
        <f t="shared" si="1"/>
        <v>0</v>
      </c>
      <c r="H43" s="81">
        <f t="shared" si="2"/>
        <v>0</v>
      </c>
      <c r="I43" s="80">
        <f t="shared" si="3"/>
        <v>0</v>
      </c>
      <c r="J43" s="81">
        <f t="shared" si="4"/>
        <v>0</v>
      </c>
      <c r="K43" s="82"/>
      <c r="L43" s="92">
        <v>192.66</v>
      </c>
      <c r="M43" s="81">
        <f t="shared" si="5"/>
        <v>0</v>
      </c>
      <c r="N43" s="80">
        <v>0</v>
      </c>
    </row>
    <row r="44" spans="1:14" s="83" customFormat="1" ht="74.25" customHeight="1">
      <c r="A44" s="106" t="s">
        <v>194</v>
      </c>
      <c r="B44" s="105" t="s">
        <v>207</v>
      </c>
      <c r="C44" s="114" t="s">
        <v>145</v>
      </c>
      <c r="D44" s="115">
        <v>49.6</v>
      </c>
      <c r="E44" s="92">
        <v>1550</v>
      </c>
      <c r="F44" s="79">
        <f t="shared" si="0"/>
        <v>76880</v>
      </c>
      <c r="G44" s="80">
        <f t="shared" si="1"/>
        <v>0</v>
      </c>
      <c r="H44" s="81">
        <f t="shared" si="2"/>
        <v>0</v>
      </c>
      <c r="I44" s="80">
        <f t="shared" si="3"/>
        <v>0</v>
      </c>
      <c r="J44" s="81">
        <f t="shared" si="4"/>
        <v>0</v>
      </c>
      <c r="K44" s="82"/>
      <c r="L44" s="92">
        <v>1550</v>
      </c>
      <c r="M44" s="81">
        <f t="shared" si="5"/>
        <v>0</v>
      </c>
      <c r="N44" s="80">
        <v>0</v>
      </c>
    </row>
    <row r="45" spans="1:14" s="83" customFormat="1" ht="74.25" customHeight="1">
      <c r="A45" s="106" t="s">
        <v>198</v>
      </c>
      <c r="B45" s="105" t="s">
        <v>213</v>
      </c>
      <c r="C45" s="114" t="s">
        <v>219</v>
      </c>
      <c r="D45" s="115">
        <v>2</v>
      </c>
      <c r="E45" s="92">
        <v>254.6</v>
      </c>
      <c r="F45" s="79">
        <f t="shared" si="0"/>
        <v>509.2</v>
      </c>
      <c r="G45" s="80">
        <f t="shared" si="1"/>
        <v>0</v>
      </c>
      <c r="H45" s="81">
        <f t="shared" si="2"/>
        <v>0</v>
      </c>
      <c r="I45" s="80">
        <f t="shared" si="3"/>
        <v>0</v>
      </c>
      <c r="J45" s="81">
        <f t="shared" si="4"/>
        <v>0</v>
      </c>
      <c r="K45" s="82"/>
      <c r="L45" s="92">
        <v>254.6</v>
      </c>
      <c r="M45" s="81">
        <f t="shared" si="5"/>
        <v>0</v>
      </c>
      <c r="N45" s="80">
        <v>0</v>
      </c>
    </row>
    <row r="46" spans="1:14" s="83" customFormat="1" ht="74.25" customHeight="1">
      <c r="A46" s="106" t="s">
        <v>194</v>
      </c>
      <c r="B46" s="105" t="s">
        <v>207</v>
      </c>
      <c r="C46" s="114" t="s">
        <v>145</v>
      </c>
      <c r="D46" s="115">
        <v>50.4</v>
      </c>
      <c r="E46" s="92">
        <v>1550</v>
      </c>
      <c r="F46" s="79">
        <f t="shared" si="0"/>
        <v>78120</v>
      </c>
      <c r="G46" s="80">
        <f t="shared" si="1"/>
        <v>0</v>
      </c>
      <c r="H46" s="81">
        <f t="shared" si="2"/>
        <v>0</v>
      </c>
      <c r="I46" s="80">
        <f t="shared" si="3"/>
        <v>0</v>
      </c>
      <c r="J46" s="81">
        <f t="shared" si="4"/>
        <v>0</v>
      </c>
      <c r="K46" s="82"/>
      <c r="L46" s="92">
        <v>1550</v>
      </c>
      <c r="M46" s="81">
        <f t="shared" si="5"/>
        <v>0</v>
      </c>
      <c r="N46" s="80">
        <v>0</v>
      </c>
    </row>
    <row r="47" spans="1:14" s="83" customFormat="1" ht="74.25" customHeight="1">
      <c r="A47" s="106">
        <v>13</v>
      </c>
      <c r="B47" s="105" t="s">
        <v>144</v>
      </c>
      <c r="C47" s="114" t="s">
        <v>219</v>
      </c>
      <c r="D47" s="115">
        <v>1.3</v>
      </c>
      <c r="E47" s="92">
        <v>15</v>
      </c>
      <c r="F47" s="79">
        <f t="shared" si="0"/>
        <v>19.5</v>
      </c>
      <c r="G47" s="80">
        <f t="shared" si="1"/>
        <v>1.02</v>
      </c>
      <c r="H47" s="81">
        <f t="shared" si="2"/>
        <v>15.3</v>
      </c>
      <c r="I47" s="80">
        <f t="shared" si="3"/>
        <v>1.02</v>
      </c>
      <c r="J47" s="81">
        <f t="shared" si="4"/>
        <v>15.3</v>
      </c>
      <c r="K47" s="82">
        <v>1.02</v>
      </c>
      <c r="L47" s="92">
        <v>15</v>
      </c>
      <c r="M47" s="81">
        <f t="shared" si="5"/>
        <v>15.3</v>
      </c>
      <c r="N47" s="80">
        <v>0</v>
      </c>
    </row>
    <row r="48" spans="1:14" s="83" customFormat="1" ht="74.25" customHeight="1">
      <c r="A48" s="106" t="s">
        <v>189</v>
      </c>
      <c r="B48" s="105" t="s">
        <v>212</v>
      </c>
      <c r="C48" s="114" t="s">
        <v>219</v>
      </c>
      <c r="D48" s="115">
        <v>3.4</v>
      </c>
      <c r="E48" s="92">
        <v>117.19</v>
      </c>
      <c r="F48" s="79">
        <f t="shared" si="0"/>
        <v>398.44599999999997</v>
      </c>
      <c r="G48" s="80">
        <f t="shared" si="1"/>
        <v>2.52</v>
      </c>
      <c r="H48" s="81">
        <f t="shared" si="2"/>
        <v>295.31880000000001</v>
      </c>
      <c r="I48" s="80">
        <f t="shared" si="3"/>
        <v>2.52</v>
      </c>
      <c r="J48" s="81">
        <f t="shared" si="4"/>
        <v>295.31880000000001</v>
      </c>
      <c r="K48" s="82">
        <v>2.52</v>
      </c>
      <c r="L48" s="92">
        <v>117.19</v>
      </c>
      <c r="M48" s="81">
        <f t="shared" si="5"/>
        <v>295.31880000000001</v>
      </c>
      <c r="N48" s="80">
        <v>0</v>
      </c>
    </row>
    <row r="49" spans="1:14" s="83" customFormat="1" ht="74.25" customHeight="1">
      <c r="A49" s="106" t="s">
        <v>199</v>
      </c>
      <c r="B49" s="105" t="s">
        <v>200</v>
      </c>
      <c r="C49" s="114" t="s">
        <v>157</v>
      </c>
      <c r="D49" s="115">
        <v>12</v>
      </c>
      <c r="E49" s="92">
        <v>645.9</v>
      </c>
      <c r="F49" s="79">
        <f t="shared" si="0"/>
        <v>7750.7999999999993</v>
      </c>
      <c r="G49" s="80">
        <f t="shared" si="1"/>
        <v>9</v>
      </c>
      <c r="H49" s="81">
        <f t="shared" si="2"/>
        <v>5813.0999999999995</v>
      </c>
      <c r="I49" s="80">
        <f t="shared" si="3"/>
        <v>9</v>
      </c>
      <c r="J49" s="81">
        <f t="shared" si="4"/>
        <v>5813.0999999999995</v>
      </c>
      <c r="K49" s="82">
        <v>9</v>
      </c>
      <c r="L49" s="92">
        <v>645.9</v>
      </c>
      <c r="M49" s="81">
        <f t="shared" si="5"/>
        <v>5813.0999999999995</v>
      </c>
      <c r="N49" s="80">
        <v>0</v>
      </c>
    </row>
    <row r="50" spans="1:14" s="83" customFormat="1" ht="74.25" customHeight="1">
      <c r="A50" s="106">
        <v>14</v>
      </c>
      <c r="B50" s="105" t="s">
        <v>211</v>
      </c>
      <c r="C50" s="114" t="s">
        <v>219</v>
      </c>
      <c r="D50" s="115">
        <v>0.01</v>
      </c>
      <c r="E50" s="92">
        <v>111</v>
      </c>
      <c r="F50" s="79">
        <f t="shared" si="0"/>
        <v>1.1100000000000001</v>
      </c>
      <c r="G50" s="80">
        <f t="shared" si="1"/>
        <v>0</v>
      </c>
      <c r="H50" s="81">
        <f t="shared" si="2"/>
        <v>0</v>
      </c>
      <c r="I50" s="80">
        <f t="shared" si="3"/>
        <v>0</v>
      </c>
      <c r="J50" s="81">
        <f t="shared" si="4"/>
        <v>0</v>
      </c>
      <c r="K50" s="82"/>
      <c r="L50" s="92">
        <v>111</v>
      </c>
      <c r="M50" s="81">
        <f t="shared" si="5"/>
        <v>0</v>
      </c>
      <c r="N50" s="80">
        <v>0</v>
      </c>
    </row>
    <row r="51" spans="1:14" s="83" customFormat="1" ht="74.25" customHeight="1">
      <c r="A51" s="106"/>
      <c r="B51" s="105" t="s">
        <v>210</v>
      </c>
      <c r="C51" s="114" t="s">
        <v>219</v>
      </c>
      <c r="D51" s="115">
        <v>0.01</v>
      </c>
      <c r="E51" s="92">
        <v>105</v>
      </c>
      <c r="F51" s="79">
        <f t="shared" si="0"/>
        <v>1.05</v>
      </c>
      <c r="G51" s="80">
        <f t="shared" si="1"/>
        <v>0</v>
      </c>
      <c r="H51" s="81">
        <f t="shared" si="2"/>
        <v>0</v>
      </c>
      <c r="I51" s="80">
        <f t="shared" si="3"/>
        <v>0</v>
      </c>
      <c r="J51" s="81">
        <f t="shared" si="4"/>
        <v>0</v>
      </c>
      <c r="K51" s="82"/>
      <c r="L51" s="92">
        <v>105</v>
      </c>
      <c r="M51" s="81">
        <f t="shared" si="5"/>
        <v>0</v>
      </c>
      <c r="N51" s="80">
        <v>0</v>
      </c>
    </row>
    <row r="52" spans="1:14" s="83" customFormat="1" ht="74.25" customHeight="1">
      <c r="A52" s="106">
        <v>15</v>
      </c>
      <c r="B52" s="105" t="s">
        <v>209</v>
      </c>
      <c r="C52" s="114" t="s">
        <v>219</v>
      </c>
      <c r="D52" s="115">
        <v>0.01</v>
      </c>
      <c r="E52" s="92">
        <v>110.47</v>
      </c>
      <c r="F52" s="79">
        <f t="shared" si="0"/>
        <v>1.1047</v>
      </c>
      <c r="G52" s="80">
        <f t="shared" si="1"/>
        <v>0</v>
      </c>
      <c r="H52" s="81">
        <f t="shared" si="2"/>
        <v>0</v>
      </c>
      <c r="I52" s="80">
        <f t="shared" si="3"/>
        <v>0</v>
      </c>
      <c r="J52" s="81">
        <f t="shared" si="4"/>
        <v>0</v>
      </c>
      <c r="K52" s="82"/>
      <c r="L52" s="92">
        <v>110.47</v>
      </c>
      <c r="M52" s="81">
        <f t="shared" si="5"/>
        <v>0</v>
      </c>
      <c r="N52" s="80">
        <v>0</v>
      </c>
    </row>
    <row r="53" spans="1:14" s="83" customFormat="1" ht="74.25" customHeight="1">
      <c r="A53" s="106"/>
      <c r="B53" s="105" t="s">
        <v>208</v>
      </c>
      <c r="C53" s="114" t="s">
        <v>219</v>
      </c>
      <c r="D53" s="115">
        <v>0.01</v>
      </c>
      <c r="E53" s="92">
        <v>107</v>
      </c>
      <c r="F53" s="79">
        <f t="shared" si="0"/>
        <v>1.07</v>
      </c>
      <c r="G53" s="80">
        <f t="shared" si="1"/>
        <v>0</v>
      </c>
      <c r="H53" s="81">
        <f t="shared" si="2"/>
        <v>0</v>
      </c>
      <c r="I53" s="80">
        <f t="shared" si="3"/>
        <v>0</v>
      </c>
      <c r="J53" s="81">
        <f t="shared" si="4"/>
        <v>0</v>
      </c>
      <c r="K53" s="82"/>
      <c r="L53" s="92">
        <v>107</v>
      </c>
      <c r="M53" s="81">
        <f t="shared" si="5"/>
        <v>0</v>
      </c>
      <c r="N53" s="80">
        <v>0</v>
      </c>
    </row>
    <row r="54" spans="1:14" s="83" customFormat="1" ht="74.25" customHeight="1">
      <c r="A54" s="106">
        <v>16</v>
      </c>
      <c r="B54" s="105" t="s">
        <v>207</v>
      </c>
      <c r="C54" s="114" t="s">
        <v>145</v>
      </c>
      <c r="D54" s="115">
        <v>0.01</v>
      </c>
      <c r="E54" s="92">
        <v>1550</v>
      </c>
      <c r="F54" s="79">
        <f t="shared" si="0"/>
        <v>15.5</v>
      </c>
      <c r="G54" s="80">
        <f t="shared" si="1"/>
        <v>0</v>
      </c>
      <c r="H54" s="81">
        <f t="shared" si="2"/>
        <v>0</v>
      </c>
      <c r="I54" s="80">
        <f t="shared" si="3"/>
        <v>0</v>
      </c>
      <c r="J54" s="81">
        <f t="shared" si="4"/>
        <v>0</v>
      </c>
      <c r="K54" s="82"/>
      <c r="L54" s="92">
        <v>1550</v>
      </c>
      <c r="M54" s="81">
        <f t="shared" si="5"/>
        <v>0</v>
      </c>
      <c r="N54" s="80">
        <v>0</v>
      </c>
    </row>
    <row r="55" spans="1:14" s="83" customFormat="1" ht="74.25" customHeight="1">
      <c r="A55" s="106">
        <v>17</v>
      </c>
      <c r="B55" s="105" t="s">
        <v>206</v>
      </c>
      <c r="C55" s="114" t="s">
        <v>145</v>
      </c>
      <c r="D55" s="115">
        <v>0.01</v>
      </c>
      <c r="E55" s="92">
        <v>1650</v>
      </c>
      <c r="F55" s="79">
        <f t="shared" si="0"/>
        <v>16.5</v>
      </c>
      <c r="G55" s="80">
        <f t="shared" si="1"/>
        <v>0</v>
      </c>
      <c r="H55" s="81">
        <f t="shared" si="2"/>
        <v>0</v>
      </c>
      <c r="I55" s="80">
        <f t="shared" si="3"/>
        <v>0</v>
      </c>
      <c r="J55" s="81">
        <f t="shared" si="4"/>
        <v>0</v>
      </c>
      <c r="K55" s="82"/>
      <c r="L55" s="92">
        <v>1650</v>
      </c>
      <c r="M55" s="81">
        <f t="shared" si="5"/>
        <v>0</v>
      </c>
      <c r="N55" s="80">
        <v>0</v>
      </c>
    </row>
    <row r="56" spans="1:14" s="83" customFormat="1" ht="74.25" customHeight="1">
      <c r="A56" s="106">
        <v>18</v>
      </c>
      <c r="B56" s="105" t="s">
        <v>205</v>
      </c>
      <c r="C56" s="114" t="s">
        <v>145</v>
      </c>
      <c r="D56" s="115">
        <v>0.01</v>
      </c>
      <c r="E56" s="92">
        <v>1456.68</v>
      </c>
      <c r="F56" s="79">
        <f t="shared" si="0"/>
        <v>14.566800000000001</v>
      </c>
      <c r="G56" s="80">
        <f t="shared" si="1"/>
        <v>0</v>
      </c>
      <c r="H56" s="81">
        <f t="shared" si="2"/>
        <v>0</v>
      </c>
      <c r="I56" s="80">
        <f t="shared" si="3"/>
        <v>0</v>
      </c>
      <c r="J56" s="81">
        <f t="shared" si="4"/>
        <v>0</v>
      </c>
      <c r="K56" s="82"/>
      <c r="L56" s="92">
        <v>1456.6769999999999</v>
      </c>
      <c r="M56" s="81">
        <f t="shared" si="5"/>
        <v>0</v>
      </c>
      <c r="N56" s="80">
        <v>0</v>
      </c>
    </row>
    <row r="57" spans="1:14" s="83" customFormat="1" ht="74.25" customHeight="1">
      <c r="A57" s="106">
        <v>19</v>
      </c>
      <c r="B57" s="105" t="s">
        <v>204</v>
      </c>
      <c r="C57" s="114" t="s">
        <v>146</v>
      </c>
      <c r="D57" s="115">
        <v>0.01</v>
      </c>
      <c r="E57" s="92">
        <v>2.4500000000000002</v>
      </c>
      <c r="F57" s="79">
        <f t="shared" si="0"/>
        <v>2.4500000000000001E-2</v>
      </c>
      <c r="G57" s="80">
        <f t="shared" si="1"/>
        <v>0</v>
      </c>
      <c r="H57" s="81">
        <f t="shared" si="2"/>
        <v>0</v>
      </c>
      <c r="I57" s="80">
        <f t="shared" si="3"/>
        <v>0</v>
      </c>
      <c r="J57" s="81">
        <f t="shared" si="4"/>
        <v>0</v>
      </c>
      <c r="K57" s="82"/>
      <c r="L57" s="92">
        <v>2.4500000000000002</v>
      </c>
      <c r="M57" s="81">
        <f t="shared" si="5"/>
        <v>0</v>
      </c>
      <c r="N57" s="80">
        <v>0</v>
      </c>
    </row>
    <row r="58" spans="1:14" s="83" customFormat="1" ht="74.25" customHeight="1">
      <c r="A58" s="106">
        <v>20</v>
      </c>
      <c r="B58" s="105" t="s">
        <v>147</v>
      </c>
      <c r="C58" s="114" t="s">
        <v>220</v>
      </c>
      <c r="D58" s="115">
        <f>898+80</f>
        <v>978</v>
      </c>
      <c r="E58" s="92">
        <v>6.5</v>
      </c>
      <c r="F58" s="79">
        <f t="shared" si="0"/>
        <v>6357</v>
      </c>
      <c r="G58" s="80">
        <f t="shared" si="1"/>
        <v>0</v>
      </c>
      <c r="H58" s="81">
        <f t="shared" si="2"/>
        <v>0</v>
      </c>
      <c r="I58" s="80">
        <f t="shared" si="3"/>
        <v>0</v>
      </c>
      <c r="J58" s="81">
        <f t="shared" si="4"/>
        <v>0</v>
      </c>
      <c r="K58" s="82"/>
      <c r="L58" s="92">
        <v>6.5</v>
      </c>
      <c r="M58" s="81">
        <f t="shared" si="5"/>
        <v>0</v>
      </c>
      <c r="N58" s="80"/>
    </row>
    <row r="59" spans="1:14" s="83" customFormat="1" ht="74.25" customHeight="1">
      <c r="A59" s="106" t="s">
        <v>201</v>
      </c>
      <c r="B59" s="105" t="s">
        <v>202</v>
      </c>
      <c r="C59" s="114" t="s">
        <v>220</v>
      </c>
      <c r="D59" s="115">
        <v>80</v>
      </c>
      <c r="E59" s="92">
        <v>6.92</v>
      </c>
      <c r="F59" s="79">
        <f t="shared" si="0"/>
        <v>553.6</v>
      </c>
      <c r="G59" s="80">
        <f t="shared" si="1"/>
        <v>0</v>
      </c>
      <c r="H59" s="81">
        <f t="shared" si="2"/>
        <v>0</v>
      </c>
      <c r="I59" s="80">
        <f t="shared" si="3"/>
        <v>0</v>
      </c>
      <c r="J59" s="81">
        <f t="shared" si="4"/>
        <v>0</v>
      </c>
      <c r="K59" s="82"/>
      <c r="L59" s="92">
        <v>6.92</v>
      </c>
      <c r="M59" s="81">
        <f t="shared" si="5"/>
        <v>0</v>
      </c>
      <c r="N59" s="80">
        <v>0</v>
      </c>
    </row>
    <row r="60" spans="1:14" s="83" customFormat="1" ht="74.25" customHeight="1">
      <c r="A60" s="106">
        <v>21</v>
      </c>
      <c r="B60" s="105" t="s">
        <v>148</v>
      </c>
      <c r="C60" s="114" t="s">
        <v>193</v>
      </c>
      <c r="D60" s="115">
        <v>0.01</v>
      </c>
      <c r="E60" s="92">
        <v>13.5</v>
      </c>
      <c r="F60" s="79">
        <f t="shared" si="0"/>
        <v>0.13500000000000001</v>
      </c>
      <c r="G60" s="80">
        <f t="shared" si="1"/>
        <v>0</v>
      </c>
      <c r="H60" s="81">
        <f t="shared" si="2"/>
        <v>0</v>
      </c>
      <c r="I60" s="80">
        <f t="shared" si="3"/>
        <v>0</v>
      </c>
      <c r="J60" s="81">
        <f t="shared" si="4"/>
        <v>0</v>
      </c>
      <c r="K60" s="82"/>
      <c r="L60" s="92">
        <v>13.5</v>
      </c>
      <c r="M60" s="81">
        <f t="shared" si="5"/>
        <v>0</v>
      </c>
      <c r="N60" s="80">
        <v>0</v>
      </c>
    </row>
    <row r="61" spans="1:14" s="83" customFormat="1" ht="74.25" customHeight="1">
      <c r="A61" s="106"/>
      <c r="B61" s="105" t="s">
        <v>149</v>
      </c>
      <c r="C61" s="114" t="s">
        <v>219</v>
      </c>
      <c r="D61" s="115">
        <v>48</v>
      </c>
      <c r="E61" s="92">
        <v>2</v>
      </c>
      <c r="F61" s="79">
        <f t="shared" si="0"/>
        <v>96</v>
      </c>
      <c r="G61" s="80">
        <f t="shared" si="1"/>
        <v>0</v>
      </c>
      <c r="H61" s="81">
        <f t="shared" si="2"/>
        <v>0</v>
      </c>
      <c r="I61" s="80">
        <f t="shared" si="3"/>
        <v>0</v>
      </c>
      <c r="J61" s="81">
        <f t="shared" si="4"/>
        <v>0</v>
      </c>
      <c r="K61" s="82"/>
      <c r="L61" s="92">
        <v>2</v>
      </c>
      <c r="M61" s="81">
        <f t="shared" si="5"/>
        <v>0</v>
      </c>
      <c r="N61" s="80">
        <v>0</v>
      </c>
    </row>
    <row r="62" spans="1:14" s="83" customFormat="1" ht="74.25" customHeight="1">
      <c r="A62" s="106"/>
      <c r="B62" s="105" t="s">
        <v>150</v>
      </c>
      <c r="C62" s="114" t="s">
        <v>219</v>
      </c>
      <c r="D62" s="115">
        <v>68.599999999999994</v>
      </c>
      <c r="E62" s="92">
        <v>18.5</v>
      </c>
      <c r="F62" s="79">
        <f t="shared" si="0"/>
        <v>1269.0999999999999</v>
      </c>
      <c r="G62" s="80">
        <f t="shared" si="1"/>
        <v>0</v>
      </c>
      <c r="H62" s="81">
        <f t="shared" si="2"/>
        <v>0</v>
      </c>
      <c r="I62" s="80">
        <f t="shared" si="3"/>
        <v>0</v>
      </c>
      <c r="J62" s="81">
        <f t="shared" si="4"/>
        <v>0</v>
      </c>
      <c r="K62" s="82"/>
      <c r="L62" s="92">
        <v>18.5</v>
      </c>
      <c r="M62" s="81">
        <f t="shared" si="5"/>
        <v>0</v>
      </c>
      <c r="N62" s="80">
        <v>0</v>
      </c>
    </row>
    <row r="63" spans="1:14" s="83" customFormat="1" ht="74.25" customHeight="1">
      <c r="A63" s="106"/>
      <c r="B63" s="105" t="s">
        <v>203</v>
      </c>
      <c r="C63" s="114" t="s">
        <v>151</v>
      </c>
      <c r="D63" s="115">
        <v>35</v>
      </c>
      <c r="E63" s="92">
        <v>22.5</v>
      </c>
      <c r="F63" s="79">
        <f t="shared" si="0"/>
        <v>787.5</v>
      </c>
      <c r="G63" s="80">
        <f t="shared" si="1"/>
        <v>0</v>
      </c>
      <c r="H63" s="81">
        <f t="shared" si="2"/>
        <v>0</v>
      </c>
      <c r="I63" s="80">
        <f t="shared" si="3"/>
        <v>0</v>
      </c>
      <c r="J63" s="81">
        <f t="shared" si="4"/>
        <v>0</v>
      </c>
      <c r="K63" s="82"/>
      <c r="L63" s="92">
        <v>22.5</v>
      </c>
      <c r="M63" s="81">
        <f t="shared" si="5"/>
        <v>0</v>
      </c>
      <c r="N63" s="80">
        <v>0</v>
      </c>
    </row>
    <row r="64" spans="1:14" s="83" customFormat="1" ht="108" customHeight="1">
      <c r="A64" s="106">
        <v>22</v>
      </c>
      <c r="B64" s="105" t="s">
        <v>152</v>
      </c>
      <c r="C64" s="114" t="s">
        <v>219</v>
      </c>
      <c r="D64" s="115">
        <v>311</v>
      </c>
      <c r="E64" s="92">
        <v>14.5</v>
      </c>
      <c r="F64" s="79">
        <f t="shared" si="0"/>
        <v>4509.5</v>
      </c>
      <c r="G64" s="80">
        <f t="shared" si="1"/>
        <v>26.78</v>
      </c>
      <c r="H64" s="81">
        <f t="shared" si="2"/>
        <v>388.31</v>
      </c>
      <c r="I64" s="80">
        <f t="shared" si="3"/>
        <v>26.78</v>
      </c>
      <c r="J64" s="81">
        <f t="shared" si="4"/>
        <v>388.31</v>
      </c>
      <c r="K64" s="82">
        <v>26.78</v>
      </c>
      <c r="L64" s="92">
        <v>14.5</v>
      </c>
      <c r="M64" s="81">
        <f t="shared" si="5"/>
        <v>388.31</v>
      </c>
      <c r="N64" s="80">
        <v>0</v>
      </c>
    </row>
    <row r="65" spans="1:18" s="83" customFormat="1" ht="74.25" customHeight="1">
      <c r="A65" s="106">
        <v>23</v>
      </c>
      <c r="B65" s="105" t="s">
        <v>153</v>
      </c>
      <c r="C65" s="114" t="s">
        <v>145</v>
      </c>
      <c r="D65" s="115">
        <v>0.01</v>
      </c>
      <c r="E65" s="92">
        <v>1800</v>
      </c>
      <c r="F65" s="79">
        <f t="shared" si="0"/>
        <v>18</v>
      </c>
      <c r="G65" s="80">
        <f t="shared" si="1"/>
        <v>0</v>
      </c>
      <c r="H65" s="81">
        <f t="shared" si="2"/>
        <v>0</v>
      </c>
      <c r="I65" s="80">
        <f t="shared" si="3"/>
        <v>0</v>
      </c>
      <c r="J65" s="81">
        <f t="shared" si="4"/>
        <v>0</v>
      </c>
      <c r="K65" s="82"/>
      <c r="L65" s="92">
        <v>1800</v>
      </c>
      <c r="M65" s="81">
        <f t="shared" si="5"/>
        <v>0</v>
      </c>
      <c r="N65" s="80">
        <v>0</v>
      </c>
    </row>
    <row r="66" spans="1:18" s="83" customFormat="1" ht="74.25" customHeight="1">
      <c r="A66" s="106">
        <v>24</v>
      </c>
      <c r="B66" s="105" t="s">
        <v>154</v>
      </c>
      <c r="C66" s="114" t="s">
        <v>220</v>
      </c>
      <c r="D66" s="115">
        <v>0.01</v>
      </c>
      <c r="E66" s="92">
        <v>38</v>
      </c>
      <c r="F66" s="79">
        <f t="shared" si="0"/>
        <v>0.38</v>
      </c>
      <c r="G66" s="80">
        <f t="shared" si="1"/>
        <v>0</v>
      </c>
      <c r="H66" s="81">
        <f t="shared" si="2"/>
        <v>0</v>
      </c>
      <c r="I66" s="80">
        <f t="shared" si="3"/>
        <v>0</v>
      </c>
      <c r="J66" s="81">
        <f t="shared" si="4"/>
        <v>0</v>
      </c>
      <c r="K66" s="82"/>
      <c r="L66" s="92">
        <v>38</v>
      </c>
      <c r="M66" s="81">
        <f t="shared" si="5"/>
        <v>0</v>
      </c>
      <c r="N66" s="80">
        <v>0</v>
      </c>
    </row>
    <row r="67" spans="1:18" s="83" customFormat="1" ht="74.25" customHeight="1">
      <c r="A67" s="106">
        <v>25</v>
      </c>
      <c r="B67" s="105" t="s">
        <v>155</v>
      </c>
      <c r="C67" s="114" t="s">
        <v>5</v>
      </c>
      <c r="D67" s="115">
        <v>0.01</v>
      </c>
      <c r="E67" s="92">
        <v>65.5</v>
      </c>
      <c r="F67" s="79">
        <f t="shared" si="0"/>
        <v>0.65500000000000003</v>
      </c>
      <c r="G67" s="80">
        <f t="shared" si="1"/>
        <v>0</v>
      </c>
      <c r="H67" s="81">
        <f t="shared" si="2"/>
        <v>0</v>
      </c>
      <c r="I67" s="80">
        <f t="shared" si="3"/>
        <v>0</v>
      </c>
      <c r="J67" s="81">
        <f t="shared" si="4"/>
        <v>0</v>
      </c>
      <c r="K67" s="84"/>
      <c r="L67" s="92">
        <v>65.5</v>
      </c>
      <c r="M67" s="81">
        <f t="shared" si="5"/>
        <v>0</v>
      </c>
      <c r="N67" s="80">
        <v>0</v>
      </c>
      <c r="P67" s="83">
        <v>0</v>
      </c>
    </row>
    <row r="68" spans="1:18" s="83" customFormat="1" ht="41.25">
      <c r="A68" s="106">
        <v>26</v>
      </c>
      <c r="B68" s="105" t="s">
        <v>156</v>
      </c>
      <c r="C68" s="114" t="s">
        <v>221</v>
      </c>
      <c r="D68" s="115">
        <v>0.01</v>
      </c>
      <c r="E68" s="92">
        <v>0.7</v>
      </c>
      <c r="F68" s="79">
        <f t="shared" si="0"/>
        <v>6.9999999999999993E-3</v>
      </c>
      <c r="G68" s="80">
        <f t="shared" si="1"/>
        <v>0</v>
      </c>
      <c r="H68" s="81">
        <f t="shared" si="2"/>
        <v>0</v>
      </c>
      <c r="I68" s="80">
        <f t="shared" si="3"/>
        <v>0</v>
      </c>
      <c r="J68" s="81">
        <f t="shared" si="4"/>
        <v>0</v>
      </c>
      <c r="K68" s="82"/>
      <c r="L68" s="92">
        <v>0.7</v>
      </c>
      <c r="M68" s="81">
        <f t="shared" si="5"/>
        <v>0</v>
      </c>
      <c r="N68" s="80">
        <v>0</v>
      </c>
      <c r="P68" s="83">
        <v>0</v>
      </c>
      <c r="R68" s="86"/>
    </row>
    <row r="69" spans="1:18" s="83" customFormat="1" ht="74.25" customHeight="1">
      <c r="A69" s="106"/>
      <c r="B69" s="112" t="s">
        <v>158</v>
      </c>
      <c r="C69" s="93"/>
      <c r="D69" s="99"/>
      <c r="E69" s="95"/>
      <c r="F69" s="79"/>
      <c r="G69" s="80">
        <f t="shared" si="1"/>
        <v>0</v>
      </c>
      <c r="H69" s="81">
        <f t="shared" si="2"/>
        <v>0</v>
      </c>
      <c r="I69" s="80">
        <f t="shared" si="3"/>
        <v>0</v>
      </c>
      <c r="J69" s="81">
        <f t="shared" si="4"/>
        <v>0</v>
      </c>
      <c r="K69" s="82"/>
      <c r="L69" s="95"/>
      <c r="M69" s="81">
        <f t="shared" si="5"/>
        <v>0</v>
      </c>
      <c r="N69" s="80">
        <v>0</v>
      </c>
    </row>
    <row r="70" spans="1:18" s="83" customFormat="1" ht="74.25" customHeight="1">
      <c r="A70" s="106">
        <v>1</v>
      </c>
      <c r="B70" s="104" t="s">
        <v>159</v>
      </c>
      <c r="C70" s="91" t="s">
        <v>166</v>
      </c>
      <c r="D70" s="100">
        <v>0.01</v>
      </c>
      <c r="E70" s="92">
        <v>13.6</v>
      </c>
      <c r="F70" s="79">
        <f t="shared" si="0"/>
        <v>0.13600000000000001</v>
      </c>
      <c r="G70" s="80">
        <f t="shared" si="1"/>
        <v>0</v>
      </c>
      <c r="H70" s="81">
        <f t="shared" si="2"/>
        <v>0</v>
      </c>
      <c r="I70" s="80">
        <f t="shared" si="3"/>
        <v>0</v>
      </c>
      <c r="J70" s="81">
        <f t="shared" si="4"/>
        <v>0</v>
      </c>
      <c r="K70" s="82"/>
      <c r="L70" s="92">
        <v>13.6</v>
      </c>
      <c r="M70" s="81">
        <f t="shared" si="5"/>
        <v>0</v>
      </c>
      <c r="N70" s="80">
        <v>0</v>
      </c>
      <c r="P70" s="83">
        <v>0</v>
      </c>
    </row>
    <row r="71" spans="1:18" s="83" customFormat="1" ht="74.25" customHeight="1">
      <c r="A71" s="106">
        <v>2</v>
      </c>
      <c r="B71" s="104" t="s">
        <v>170</v>
      </c>
      <c r="C71" s="93" t="s">
        <v>157</v>
      </c>
      <c r="D71" s="100">
        <v>0.01</v>
      </c>
      <c r="E71" s="92">
        <v>45</v>
      </c>
      <c r="F71" s="79">
        <f t="shared" si="0"/>
        <v>0.45</v>
      </c>
      <c r="G71" s="80">
        <f t="shared" si="1"/>
        <v>0</v>
      </c>
      <c r="H71" s="81">
        <f t="shared" si="2"/>
        <v>0</v>
      </c>
      <c r="I71" s="80">
        <f t="shared" si="3"/>
        <v>0</v>
      </c>
      <c r="J71" s="81">
        <f t="shared" si="4"/>
        <v>0</v>
      </c>
      <c r="K71" s="82"/>
      <c r="L71" s="92">
        <v>45</v>
      </c>
      <c r="M71" s="81">
        <f t="shared" si="5"/>
        <v>0</v>
      </c>
      <c r="N71" s="80">
        <v>0</v>
      </c>
      <c r="P71" s="83">
        <v>0</v>
      </c>
    </row>
    <row r="72" spans="1:18" s="83" customFormat="1" ht="74.25" customHeight="1">
      <c r="A72" s="106">
        <v>3</v>
      </c>
      <c r="B72" s="104" t="s">
        <v>171</v>
      </c>
      <c r="C72" s="93" t="s">
        <v>157</v>
      </c>
      <c r="D72" s="100">
        <v>0.01</v>
      </c>
      <c r="E72" s="92">
        <v>37.200000000000003</v>
      </c>
      <c r="F72" s="79">
        <f t="shared" si="0"/>
        <v>0.37200000000000005</v>
      </c>
      <c r="G72" s="80">
        <f t="shared" si="1"/>
        <v>0</v>
      </c>
      <c r="H72" s="81">
        <f t="shared" si="2"/>
        <v>0</v>
      </c>
      <c r="I72" s="80">
        <f t="shared" si="3"/>
        <v>0</v>
      </c>
      <c r="J72" s="81">
        <f t="shared" si="4"/>
        <v>0</v>
      </c>
      <c r="K72" s="82"/>
      <c r="L72" s="92">
        <v>37.200000000000003</v>
      </c>
      <c r="M72" s="81">
        <f t="shared" si="5"/>
        <v>0</v>
      </c>
      <c r="N72" s="80">
        <v>0</v>
      </c>
      <c r="P72" s="83">
        <v>0</v>
      </c>
    </row>
    <row r="73" spans="1:18" s="83" customFormat="1" ht="74.25" customHeight="1">
      <c r="A73" s="106">
        <v>4</v>
      </c>
      <c r="B73" s="104" t="s">
        <v>172</v>
      </c>
      <c r="C73" s="93" t="s">
        <v>157</v>
      </c>
      <c r="D73" s="100">
        <v>0.01</v>
      </c>
      <c r="E73" s="92">
        <v>40</v>
      </c>
      <c r="F73" s="79">
        <f t="shared" si="0"/>
        <v>0.4</v>
      </c>
      <c r="G73" s="80">
        <f t="shared" si="1"/>
        <v>0</v>
      </c>
      <c r="H73" s="81">
        <f t="shared" si="2"/>
        <v>0</v>
      </c>
      <c r="I73" s="80">
        <f t="shared" si="3"/>
        <v>0</v>
      </c>
      <c r="J73" s="81">
        <f t="shared" si="4"/>
        <v>0</v>
      </c>
      <c r="K73" s="82"/>
      <c r="L73" s="92">
        <v>40</v>
      </c>
      <c r="M73" s="81">
        <f t="shared" si="5"/>
        <v>0</v>
      </c>
      <c r="N73" s="80">
        <v>0</v>
      </c>
      <c r="P73" s="83">
        <v>0</v>
      </c>
    </row>
    <row r="74" spans="1:18" s="83" customFormat="1" ht="74.25" customHeight="1">
      <c r="A74" s="106">
        <v>5</v>
      </c>
      <c r="B74" s="104" t="s">
        <v>173</v>
      </c>
      <c r="C74" s="93" t="s">
        <v>146</v>
      </c>
      <c r="D74" s="100">
        <v>0.01</v>
      </c>
      <c r="E74" s="92">
        <v>2.25</v>
      </c>
      <c r="F74" s="79">
        <f t="shared" si="0"/>
        <v>2.2499999999999999E-2</v>
      </c>
      <c r="G74" s="80">
        <f t="shared" si="1"/>
        <v>0</v>
      </c>
      <c r="H74" s="81">
        <f t="shared" si="2"/>
        <v>0</v>
      </c>
      <c r="I74" s="80">
        <f t="shared" si="3"/>
        <v>0</v>
      </c>
      <c r="J74" s="81">
        <f t="shared" si="4"/>
        <v>0</v>
      </c>
      <c r="K74" s="82"/>
      <c r="L74" s="92">
        <v>2.25</v>
      </c>
      <c r="M74" s="81">
        <f t="shared" si="5"/>
        <v>0</v>
      </c>
      <c r="N74" s="80">
        <v>0</v>
      </c>
      <c r="P74" s="83">
        <v>0</v>
      </c>
    </row>
    <row r="75" spans="1:18" s="83" customFormat="1" ht="74.25" customHeight="1">
      <c r="A75" s="106">
        <v>6</v>
      </c>
      <c r="B75" s="104" t="s">
        <v>174</v>
      </c>
      <c r="C75" s="93" t="s">
        <v>167</v>
      </c>
      <c r="D75" s="100">
        <v>0.01</v>
      </c>
      <c r="E75" s="92">
        <v>27.2</v>
      </c>
      <c r="F75" s="79">
        <f t="shared" si="0"/>
        <v>0.27200000000000002</v>
      </c>
      <c r="G75" s="80">
        <f t="shared" si="1"/>
        <v>0</v>
      </c>
      <c r="H75" s="81">
        <f t="shared" si="2"/>
        <v>0</v>
      </c>
      <c r="I75" s="80">
        <f t="shared" si="3"/>
        <v>0</v>
      </c>
      <c r="J75" s="81">
        <f t="shared" si="4"/>
        <v>0</v>
      </c>
      <c r="K75" s="82"/>
      <c r="L75" s="92">
        <v>27.2</v>
      </c>
      <c r="M75" s="81">
        <f t="shared" si="5"/>
        <v>0</v>
      </c>
      <c r="N75" s="80">
        <v>0</v>
      </c>
      <c r="P75" s="83">
        <v>0</v>
      </c>
    </row>
    <row r="76" spans="1:18" s="83" customFormat="1" ht="74.25" customHeight="1">
      <c r="A76" s="106">
        <v>7</v>
      </c>
      <c r="B76" s="104" t="s">
        <v>152</v>
      </c>
      <c r="C76" s="93" t="s">
        <v>167</v>
      </c>
      <c r="D76" s="100">
        <v>0.01</v>
      </c>
      <c r="E76" s="92">
        <v>13.9</v>
      </c>
      <c r="F76" s="79">
        <f t="shared" si="0"/>
        <v>0.13900000000000001</v>
      </c>
      <c r="G76" s="80">
        <f t="shared" si="1"/>
        <v>0</v>
      </c>
      <c r="H76" s="81">
        <f t="shared" si="2"/>
        <v>0</v>
      </c>
      <c r="I76" s="80">
        <f t="shared" si="3"/>
        <v>0</v>
      </c>
      <c r="J76" s="81">
        <f t="shared" si="4"/>
        <v>0</v>
      </c>
      <c r="K76" s="82"/>
      <c r="L76" s="92">
        <v>13.9</v>
      </c>
      <c r="M76" s="81">
        <f t="shared" si="5"/>
        <v>0</v>
      </c>
      <c r="N76" s="80">
        <v>0</v>
      </c>
      <c r="P76" s="83">
        <v>0</v>
      </c>
    </row>
    <row r="77" spans="1:18" s="83" customFormat="1" ht="74.25" customHeight="1">
      <c r="A77" s="106"/>
      <c r="B77" s="112" t="s">
        <v>161</v>
      </c>
      <c r="C77" s="93"/>
      <c r="D77" s="98"/>
      <c r="E77" s="94"/>
      <c r="F77" s="79">
        <f t="shared" ref="F77:F82" si="6">E77*D77</f>
        <v>0</v>
      </c>
      <c r="G77" s="80">
        <f t="shared" ref="G77:G82" si="7">N77+K77</f>
        <v>0</v>
      </c>
      <c r="H77" s="81">
        <f t="shared" si="2"/>
        <v>0</v>
      </c>
      <c r="I77" s="80">
        <f t="shared" ref="I77:I82" si="8">O77+K77</f>
        <v>0</v>
      </c>
      <c r="J77" s="81">
        <f t="shared" si="4"/>
        <v>0</v>
      </c>
      <c r="K77" s="84"/>
      <c r="L77" s="94"/>
      <c r="M77" s="81">
        <f t="shared" ref="M77:M82" si="9">K77*L77</f>
        <v>0</v>
      </c>
      <c r="N77" s="80">
        <v>0</v>
      </c>
    </row>
    <row r="78" spans="1:18" s="83" customFormat="1" ht="74.25" customHeight="1">
      <c r="A78" s="103">
        <v>1</v>
      </c>
      <c r="B78" s="104" t="s">
        <v>162</v>
      </c>
      <c r="C78" s="93" t="s">
        <v>167</v>
      </c>
      <c r="D78" s="100">
        <v>1.2</v>
      </c>
      <c r="E78" s="92">
        <v>13</v>
      </c>
      <c r="F78" s="79">
        <f t="shared" si="6"/>
        <v>15.6</v>
      </c>
      <c r="G78" s="80">
        <f t="shared" si="7"/>
        <v>1.2</v>
      </c>
      <c r="H78" s="81">
        <f t="shared" si="2"/>
        <v>15.6</v>
      </c>
      <c r="I78" s="80">
        <f t="shared" si="8"/>
        <v>1.2</v>
      </c>
      <c r="J78" s="81">
        <f t="shared" si="4"/>
        <v>15.6</v>
      </c>
      <c r="K78" s="82">
        <v>1.2</v>
      </c>
      <c r="L78" s="92">
        <v>13</v>
      </c>
      <c r="M78" s="81">
        <f t="shared" si="9"/>
        <v>15.6</v>
      </c>
      <c r="N78" s="80">
        <v>0</v>
      </c>
      <c r="P78" s="83">
        <v>0</v>
      </c>
    </row>
    <row r="79" spans="1:18" s="83" customFormat="1" ht="74.25" customHeight="1">
      <c r="A79" s="103">
        <v>2</v>
      </c>
      <c r="B79" s="104" t="s">
        <v>175</v>
      </c>
      <c r="C79" s="93" t="s">
        <v>163</v>
      </c>
      <c r="D79" s="100">
        <v>5.7</v>
      </c>
      <c r="E79" s="92">
        <v>1.05</v>
      </c>
      <c r="F79" s="79">
        <f t="shared" si="6"/>
        <v>5.9850000000000003</v>
      </c>
      <c r="G79" s="80">
        <f t="shared" si="7"/>
        <v>5.7</v>
      </c>
      <c r="H79" s="81">
        <f t="shared" si="2"/>
        <v>5.9850000000000003</v>
      </c>
      <c r="I79" s="80">
        <f t="shared" si="8"/>
        <v>5.7</v>
      </c>
      <c r="J79" s="81">
        <f t="shared" si="4"/>
        <v>5.9850000000000003</v>
      </c>
      <c r="K79" s="82">
        <v>5.7</v>
      </c>
      <c r="L79" s="92">
        <v>1.05</v>
      </c>
      <c r="M79" s="81">
        <f t="shared" si="9"/>
        <v>5.9850000000000003</v>
      </c>
      <c r="N79" s="80">
        <v>0</v>
      </c>
      <c r="P79" s="83">
        <v>0</v>
      </c>
    </row>
    <row r="80" spans="1:18" s="83" customFormat="1" ht="106.5" customHeight="1">
      <c r="A80" s="103">
        <v>3</v>
      </c>
      <c r="B80" s="105" t="s">
        <v>176</v>
      </c>
      <c r="C80" s="93" t="s">
        <v>168</v>
      </c>
      <c r="D80" s="100">
        <v>8.1999999999999993</v>
      </c>
      <c r="E80" s="92">
        <v>15</v>
      </c>
      <c r="F80" s="79">
        <f t="shared" si="6"/>
        <v>122.99999999999999</v>
      </c>
      <c r="G80" s="80">
        <f t="shared" si="7"/>
        <v>8.1999999999999993</v>
      </c>
      <c r="H80" s="81">
        <f t="shared" si="2"/>
        <v>122.99999999999999</v>
      </c>
      <c r="I80" s="80">
        <f t="shared" si="8"/>
        <v>8.1999999999999993</v>
      </c>
      <c r="J80" s="81">
        <f t="shared" si="4"/>
        <v>122.99999999999999</v>
      </c>
      <c r="K80" s="82">
        <v>8.1999999999999993</v>
      </c>
      <c r="L80" s="92">
        <v>15</v>
      </c>
      <c r="M80" s="81">
        <f t="shared" si="9"/>
        <v>122.99999999999999</v>
      </c>
      <c r="N80" s="80">
        <v>0</v>
      </c>
      <c r="P80" s="83">
        <v>0</v>
      </c>
    </row>
    <row r="81" spans="1:16" s="83" customFormat="1" ht="74.25" customHeight="1">
      <c r="A81" s="103">
        <v>4</v>
      </c>
      <c r="B81" s="104" t="s">
        <v>177</v>
      </c>
      <c r="C81" s="93" t="s">
        <v>163</v>
      </c>
      <c r="D81" s="100">
        <v>2.9</v>
      </c>
      <c r="E81" s="92">
        <v>1.05</v>
      </c>
      <c r="F81" s="79">
        <f t="shared" si="6"/>
        <v>3.0449999999999999</v>
      </c>
      <c r="G81" s="80">
        <f t="shared" si="7"/>
        <v>2.9</v>
      </c>
      <c r="H81" s="81">
        <f t="shared" si="2"/>
        <v>3.0449999999999999</v>
      </c>
      <c r="I81" s="80">
        <f t="shared" si="8"/>
        <v>2.9</v>
      </c>
      <c r="J81" s="81">
        <f t="shared" si="4"/>
        <v>3.0449999999999999</v>
      </c>
      <c r="K81" s="82">
        <v>2.9</v>
      </c>
      <c r="L81" s="92">
        <v>1.05</v>
      </c>
      <c r="M81" s="81">
        <f t="shared" si="9"/>
        <v>3.0449999999999999</v>
      </c>
      <c r="N81" s="80">
        <v>0</v>
      </c>
      <c r="P81" s="83">
        <v>0</v>
      </c>
    </row>
    <row r="82" spans="1:16" s="83" customFormat="1" ht="138" customHeight="1" thickBot="1">
      <c r="A82" s="108">
        <v>5</v>
      </c>
      <c r="B82" s="109" t="s">
        <v>164</v>
      </c>
      <c r="C82" s="110" t="s">
        <v>168</v>
      </c>
      <c r="D82" s="100">
        <v>8.1999999999999993</v>
      </c>
      <c r="E82" s="92">
        <v>14</v>
      </c>
      <c r="F82" s="79">
        <f t="shared" si="6"/>
        <v>114.79999999999998</v>
      </c>
      <c r="G82" s="80">
        <f t="shared" si="7"/>
        <v>8.1999999999999993</v>
      </c>
      <c r="H82" s="81">
        <f t="shared" si="2"/>
        <v>114.79999999999998</v>
      </c>
      <c r="I82" s="80">
        <f t="shared" si="8"/>
        <v>8.1999999999999993</v>
      </c>
      <c r="J82" s="81">
        <f t="shared" si="4"/>
        <v>114.79999999999998</v>
      </c>
      <c r="K82" s="82">
        <v>8.1999999999999993</v>
      </c>
      <c r="L82" s="96">
        <v>14</v>
      </c>
      <c r="M82" s="81">
        <f t="shared" si="9"/>
        <v>114.79999999999998</v>
      </c>
      <c r="N82" s="83">
        <v>0</v>
      </c>
      <c r="P82" s="83">
        <v>0</v>
      </c>
    </row>
    <row r="83" spans="1:16" ht="41.25" customHeight="1">
      <c r="A83" s="65"/>
      <c r="B83" s="66" t="s">
        <v>3</v>
      </c>
      <c r="C83" s="74"/>
      <c r="D83" s="71"/>
      <c r="E83" s="67"/>
      <c r="F83" s="68">
        <f>SUM(F12:F82)</f>
        <v>1241885.6310000001</v>
      </c>
      <c r="G83" s="69"/>
      <c r="H83" s="68">
        <f>SUM(H12:H82)</f>
        <v>279151.32479999994</v>
      </c>
      <c r="I83" s="69"/>
      <c r="J83" s="68">
        <f>SUM(J12:J82)</f>
        <v>7687.4687999999996</v>
      </c>
      <c r="K83" s="69"/>
      <c r="L83" s="70"/>
      <c r="M83" s="68">
        <f>SUM(M12:M82)</f>
        <v>7687.4687999999996</v>
      </c>
    </row>
    <row r="84" spans="1:16" ht="41.25" customHeight="1">
      <c r="A84" s="20"/>
      <c r="B84" s="29" t="s">
        <v>21</v>
      </c>
      <c r="C84" s="75">
        <v>0.1</v>
      </c>
      <c r="D84" s="72"/>
      <c r="E84" s="30"/>
      <c r="F84" s="33">
        <f>F83*C84</f>
        <v>124188.56310000001</v>
      </c>
      <c r="G84" s="34"/>
      <c r="H84" s="33">
        <f>H83*$C84</f>
        <v>27915.132479999997</v>
      </c>
      <c r="I84" s="34"/>
      <c r="J84" s="33">
        <f>J83*$C84</f>
        <v>768.74688000000003</v>
      </c>
      <c r="K84" s="34"/>
      <c r="L84" s="35"/>
      <c r="M84" s="33">
        <f>M83*$C84</f>
        <v>768.74688000000003</v>
      </c>
    </row>
    <row r="85" spans="1:16" ht="41.25" customHeight="1">
      <c r="A85" s="20"/>
      <c r="B85" s="29" t="s">
        <v>3</v>
      </c>
      <c r="C85" s="76"/>
      <c r="D85" s="72"/>
      <c r="E85" s="30"/>
      <c r="F85" s="78">
        <f>F84+F83</f>
        <v>1366074.1941</v>
      </c>
      <c r="G85" s="34"/>
      <c r="H85" s="33">
        <f>H83+H84</f>
        <v>307066.45727999992</v>
      </c>
      <c r="I85" s="34"/>
      <c r="J85" s="33">
        <f>J83+J84</f>
        <v>8456.2156799999993</v>
      </c>
      <c r="K85" s="34"/>
      <c r="L85" s="35"/>
      <c r="M85" s="33">
        <f>M83+M84</f>
        <v>8456.2156799999993</v>
      </c>
    </row>
    <row r="86" spans="1:16" ht="41.25" customHeight="1">
      <c r="A86" s="20"/>
      <c r="B86" s="29" t="s">
        <v>8</v>
      </c>
      <c r="C86" s="75">
        <v>0.08</v>
      </c>
      <c r="D86" s="72"/>
      <c r="E86" s="30"/>
      <c r="F86" s="33">
        <f>F85*C86</f>
        <v>109285.935528</v>
      </c>
      <c r="G86" s="34"/>
      <c r="H86" s="33">
        <f>H85*$C86</f>
        <v>24565.316582399995</v>
      </c>
      <c r="I86" s="34"/>
      <c r="J86" s="33">
        <f>J85*$C86</f>
        <v>676.49725439999997</v>
      </c>
      <c r="K86" s="34"/>
      <c r="L86" s="35"/>
      <c r="M86" s="33">
        <f>M85*$C86</f>
        <v>676.49725439999997</v>
      </c>
    </row>
    <row r="87" spans="1:16" ht="41.25" customHeight="1">
      <c r="A87" s="20"/>
      <c r="B87" s="29" t="s">
        <v>3</v>
      </c>
      <c r="C87" s="76"/>
      <c r="D87" s="72"/>
      <c r="E87" s="30"/>
      <c r="F87" s="33">
        <f>F86+F85</f>
        <v>1475360.1296279998</v>
      </c>
      <c r="G87" s="34"/>
      <c r="H87" s="33">
        <f>H85+H86</f>
        <v>331631.77386239992</v>
      </c>
      <c r="I87" s="34"/>
      <c r="J87" s="33">
        <f>J85+J86</f>
        <v>9132.7129343999986</v>
      </c>
      <c r="K87" s="34"/>
      <c r="L87" s="35"/>
      <c r="M87" s="33">
        <f>M85+M86</f>
        <v>9132.7129343999986</v>
      </c>
    </row>
    <row r="88" spans="1:16" ht="41.25" customHeight="1">
      <c r="A88" s="20"/>
      <c r="B88" s="29" t="s">
        <v>9</v>
      </c>
      <c r="C88" s="75">
        <v>0.05</v>
      </c>
      <c r="D88" s="72"/>
      <c r="E88" s="30"/>
      <c r="F88" s="33">
        <f>F87*C88</f>
        <v>73768.006481399992</v>
      </c>
      <c r="G88" s="34"/>
      <c r="H88" s="33">
        <v>0</v>
      </c>
      <c r="I88" s="34"/>
      <c r="J88" s="33">
        <v>0</v>
      </c>
      <c r="K88" s="34"/>
      <c r="L88" s="35"/>
      <c r="M88" s="33">
        <v>0</v>
      </c>
    </row>
    <row r="89" spans="1:16" ht="41.25" customHeight="1">
      <c r="A89" s="20"/>
      <c r="B89" s="29" t="s">
        <v>3</v>
      </c>
      <c r="C89" s="76"/>
      <c r="D89" s="72"/>
      <c r="E89" s="30"/>
      <c r="F89" s="33">
        <f>F87+F88</f>
        <v>1549128.1361093998</v>
      </c>
      <c r="G89" s="34"/>
      <c r="H89" s="33">
        <f>H87+H88</f>
        <v>331631.77386239992</v>
      </c>
      <c r="I89" s="34"/>
      <c r="J89" s="33">
        <f>J87+J88</f>
        <v>9132.7129343999986</v>
      </c>
      <c r="K89" s="34"/>
      <c r="L89" s="35"/>
      <c r="M89" s="33">
        <f>M87+M88</f>
        <v>9132.7129343999986</v>
      </c>
    </row>
    <row r="90" spans="1:16" ht="41.25" customHeight="1">
      <c r="A90" s="20"/>
      <c r="B90" s="29" t="s">
        <v>23</v>
      </c>
      <c r="C90" s="75">
        <v>0.04</v>
      </c>
      <c r="D90" s="72"/>
      <c r="E90" s="30"/>
      <c r="F90" s="33">
        <f>F89*C90</f>
        <v>61965.125444375997</v>
      </c>
      <c r="G90" s="34"/>
      <c r="H90" s="33">
        <f>H89*E90</f>
        <v>0</v>
      </c>
      <c r="I90" s="34"/>
      <c r="J90" s="33">
        <f>J89*G90</f>
        <v>0</v>
      </c>
      <c r="K90" s="34"/>
      <c r="L90" s="35"/>
      <c r="M90" s="33"/>
    </row>
    <row r="91" spans="1:16" ht="41.25" customHeight="1">
      <c r="A91" s="20"/>
      <c r="B91" s="29" t="s">
        <v>3</v>
      </c>
      <c r="C91" s="75"/>
      <c r="D91" s="72"/>
      <c r="E91" s="30"/>
      <c r="F91" s="33">
        <f>SUM(F89:F90)</f>
        <v>1611093.2615537758</v>
      </c>
      <c r="G91" s="34"/>
      <c r="H91" s="33">
        <f>SUM(H89:H90)</f>
        <v>331631.77386239992</v>
      </c>
      <c r="I91" s="34"/>
      <c r="J91" s="33">
        <f>SUM(J89:J90)</f>
        <v>9132.7129343999986</v>
      </c>
      <c r="K91" s="34"/>
      <c r="L91" s="35"/>
      <c r="M91" s="33">
        <f>SUM(M89:M90)</f>
        <v>9132.7129343999986</v>
      </c>
    </row>
    <row r="92" spans="1:16" ht="41.25" customHeight="1">
      <c r="A92" s="20"/>
      <c r="B92" s="29" t="s">
        <v>10</v>
      </c>
      <c r="C92" s="75">
        <v>0.18</v>
      </c>
      <c r="D92" s="72"/>
      <c r="E92" s="30"/>
      <c r="F92" s="33">
        <f>F91*C92</f>
        <v>289996.78707967961</v>
      </c>
      <c r="G92" s="34"/>
      <c r="H92" s="33">
        <f>H91*C92</f>
        <v>59693.719295231982</v>
      </c>
      <c r="I92" s="34"/>
      <c r="J92" s="33">
        <f>J91*C92</f>
        <v>1643.8883281919998</v>
      </c>
      <c r="K92" s="34"/>
      <c r="L92" s="35"/>
      <c r="M92" s="33">
        <f>M91*C92</f>
        <v>1643.8883281919998</v>
      </c>
    </row>
    <row r="93" spans="1:16" ht="41.25" customHeight="1" thickBot="1">
      <c r="A93" s="21"/>
      <c r="B93" s="31" t="s">
        <v>3</v>
      </c>
      <c r="C93" s="77"/>
      <c r="D93" s="73"/>
      <c r="E93" s="32"/>
      <c r="F93" s="36">
        <f>SUM(F91:F92)</f>
        <v>1901090.0486334553</v>
      </c>
      <c r="G93" s="37"/>
      <c r="H93" s="36">
        <f>SUM(H91:H92)</f>
        <v>391325.49315763189</v>
      </c>
      <c r="I93" s="37"/>
      <c r="J93" s="36">
        <f>SUM(J91:J92)</f>
        <v>10776.601262591998</v>
      </c>
      <c r="K93" s="37"/>
      <c r="L93" s="38"/>
      <c r="M93" s="36">
        <f>SUM(M91:M92)</f>
        <v>10776.601262591998</v>
      </c>
    </row>
    <row r="94" spans="1:16" ht="23.25">
      <c r="B94" s="2"/>
      <c r="C94" s="5"/>
      <c r="D94" s="2"/>
      <c r="E94" s="3"/>
      <c r="F94" s="3"/>
      <c r="G94" s="3"/>
      <c r="H94" s="2"/>
      <c r="L94" s="8"/>
    </row>
    <row r="95" spans="1:16" ht="129" customHeight="1">
      <c r="B95" s="18" t="s">
        <v>225</v>
      </c>
      <c r="C95" s="14"/>
      <c r="D95" s="14"/>
      <c r="E95" s="185" t="s">
        <v>224</v>
      </c>
      <c r="F95" s="186"/>
      <c r="G95" s="15"/>
      <c r="H95" s="187" t="s">
        <v>29</v>
      </c>
      <c r="I95" s="187"/>
      <c r="J95" s="187"/>
      <c r="K95" s="119"/>
      <c r="L95" s="188" t="s">
        <v>22</v>
      </c>
      <c r="M95" s="188"/>
    </row>
    <row r="96" spans="1:16" ht="36.75" customHeight="1">
      <c r="B96" s="19"/>
      <c r="C96" s="14"/>
      <c r="D96" s="14"/>
      <c r="E96" s="17"/>
      <c r="F96" s="14"/>
      <c r="G96" s="14"/>
      <c r="H96" s="14"/>
      <c r="I96" s="14"/>
      <c r="J96" s="22"/>
      <c r="K96" s="16"/>
    </row>
    <row r="97" spans="2:11" ht="21.75" customHeight="1">
      <c r="B97" s="19"/>
      <c r="C97" s="14"/>
      <c r="D97" s="14"/>
      <c r="E97" s="17"/>
      <c r="F97" s="14"/>
      <c r="G97" s="14"/>
      <c r="H97" s="14"/>
      <c r="I97" s="14"/>
      <c r="J97" s="16"/>
      <c r="K97" s="16"/>
    </row>
    <row r="98" spans="2:11" ht="21.75" customHeight="1">
      <c r="B98" s="19"/>
      <c r="C98" s="14"/>
      <c r="D98" s="14"/>
      <c r="E98" s="17"/>
      <c r="F98" s="14"/>
      <c r="G98" s="14"/>
      <c r="H98" s="14"/>
      <c r="I98" s="14"/>
      <c r="J98" s="16"/>
      <c r="K98" s="16"/>
    </row>
    <row r="99" spans="2:11" ht="21.75" customHeight="1">
      <c r="B99" s="19"/>
      <c r="C99" s="14"/>
      <c r="D99" s="14"/>
      <c r="E99" s="17"/>
      <c r="F99" s="14"/>
      <c r="G99" s="14"/>
      <c r="H99" s="14"/>
      <c r="I99" s="14"/>
      <c r="J99" s="16"/>
      <c r="K99" s="16"/>
    </row>
    <row r="100" spans="2:11">
      <c r="B100" s="9"/>
      <c r="C100" s="9"/>
      <c r="D100" s="9"/>
      <c r="E100" s="9"/>
      <c r="F100" s="9"/>
      <c r="G100" s="9"/>
      <c r="H100" s="9"/>
    </row>
    <row r="101" spans="2:11">
      <c r="B101" s="9"/>
      <c r="C101" s="9"/>
      <c r="D101" s="9"/>
      <c r="E101" s="9"/>
      <c r="F101" s="9"/>
      <c r="G101" s="9"/>
      <c r="H101" s="9"/>
    </row>
    <row r="107" spans="2:11">
      <c r="E107" s="1"/>
      <c r="F107" s="1"/>
      <c r="G107" s="1"/>
    </row>
  </sheetData>
  <mergeCells count="17">
    <mergeCell ref="E95:F95"/>
    <mergeCell ref="H95:J95"/>
    <mergeCell ref="L95:M95"/>
    <mergeCell ref="A8:F8"/>
    <mergeCell ref="G8:M8"/>
    <mergeCell ref="A9:A10"/>
    <mergeCell ref="B9:B10"/>
    <mergeCell ref="C9:F9"/>
    <mergeCell ref="G9:H9"/>
    <mergeCell ref="I9:J9"/>
    <mergeCell ref="K9:M9"/>
    <mergeCell ref="A7:F7"/>
    <mergeCell ref="A1:I1"/>
    <mergeCell ref="A2:M2"/>
    <mergeCell ref="A3:M3"/>
    <mergeCell ref="A4:M4"/>
    <mergeCell ref="A5:L5"/>
  </mergeCells>
  <conditionalFormatting sqref="B92 B88 B86 B83:B84">
    <cfRule type="duplicateValues" dxfId="28" priority="20" stopIfTrue="1"/>
  </conditionalFormatting>
  <conditionalFormatting sqref="D83:F93">
    <cfRule type="expression" dxfId="27" priority="18" stopIfTrue="1">
      <formula>$G83&gt;$D83</formula>
    </cfRule>
  </conditionalFormatting>
  <conditionalFormatting sqref="D83:F93">
    <cfRule type="expression" dxfId="26" priority="19" stopIfTrue="1">
      <formula>$K83&gt;0</formula>
    </cfRule>
  </conditionalFormatting>
  <conditionalFormatting sqref="H83:H93">
    <cfRule type="expression" dxfId="25" priority="16" stopIfTrue="1">
      <formula>$G83&gt;$D83</formula>
    </cfRule>
  </conditionalFormatting>
  <conditionalFormatting sqref="H83:H93">
    <cfRule type="expression" dxfId="24" priority="17" stopIfTrue="1">
      <formula>$K83&gt;0</formula>
    </cfRule>
  </conditionalFormatting>
  <conditionalFormatting sqref="J83:J93">
    <cfRule type="expression" dxfId="23" priority="14" stopIfTrue="1">
      <formula>$G83&gt;$D83</formula>
    </cfRule>
  </conditionalFormatting>
  <conditionalFormatting sqref="J83:J93">
    <cfRule type="expression" dxfId="22" priority="15" stopIfTrue="1">
      <formula>$K83&gt;0</formula>
    </cfRule>
  </conditionalFormatting>
  <conditionalFormatting sqref="M83:M93">
    <cfRule type="expression" dxfId="21" priority="12" stopIfTrue="1">
      <formula>$G83&gt;$D83</formula>
    </cfRule>
  </conditionalFormatting>
  <conditionalFormatting sqref="M83:M93">
    <cfRule type="expression" dxfId="20" priority="13" stopIfTrue="1">
      <formula>$K83&gt;0</formula>
    </cfRule>
  </conditionalFormatting>
  <conditionalFormatting sqref="D26:E26 E12:F12 E27:E68 D69:E82 E13:E25 F13:F82 G12:M82">
    <cfRule type="expression" dxfId="19" priority="11">
      <formula>$K12&gt;0</formula>
    </cfRule>
  </conditionalFormatting>
  <conditionalFormatting sqref="A26 C26 A69:C82">
    <cfRule type="expression" dxfId="18" priority="10">
      <formula>$I26&gt;0</formula>
    </cfRule>
  </conditionalFormatting>
  <conditionalFormatting sqref="B26">
    <cfRule type="expression" dxfId="17" priority="9">
      <formula>$I26&gt;0</formula>
    </cfRule>
  </conditionalFormatting>
  <conditionalFormatting sqref="B11">
    <cfRule type="expression" dxfId="16" priority="8">
      <formula>$I11&gt;0</formula>
    </cfRule>
  </conditionalFormatting>
  <conditionalFormatting sqref="D12:D25">
    <cfRule type="expression" dxfId="15" priority="7">
      <formula>$K12&gt;0</formula>
    </cfRule>
  </conditionalFormatting>
  <conditionalFormatting sqref="A12:A25 C12:C25">
    <cfRule type="expression" dxfId="14" priority="6">
      <formula>$I12&gt;0</formula>
    </cfRule>
  </conditionalFormatting>
  <conditionalFormatting sqref="B12:B25">
    <cfRule type="expression" dxfId="13" priority="5">
      <formula>$I12&gt;0</formula>
    </cfRule>
  </conditionalFormatting>
  <conditionalFormatting sqref="D27:D68">
    <cfRule type="expression" dxfId="12" priority="4">
      <formula>$K27&gt;0</formula>
    </cfRule>
  </conditionalFormatting>
  <conditionalFormatting sqref="A27:A68 C27:C68">
    <cfRule type="expression" dxfId="11" priority="3">
      <formula>$I27&gt;0</formula>
    </cfRule>
  </conditionalFormatting>
  <conditionalFormatting sqref="B27:B68">
    <cfRule type="expression" dxfId="10" priority="2">
      <formula>$I27&gt;0</formula>
    </cfRule>
  </conditionalFormatting>
  <conditionalFormatting sqref="N11:N81">
    <cfRule type="expression" dxfId="9" priority="1">
      <formula>$K11&gt;0</formula>
    </cfRule>
  </conditionalFormatting>
  <pageMargins left="0.39370078740157483" right="0.23622047244094491" top="0.70866141732283472" bottom="0.27559055118110237" header="0.31496062992125984" footer="0.11811023622047245"/>
  <pageSetup paperSize="9" scale="28" fitToHeight="0" orientation="landscape" horizontalDpi="4294967293" verticalDpi="4294967293" r:id="rId1"/>
  <headerFooter>
    <oddFooter>Page &amp;P of &amp;N</oddFooter>
  </headerFooter>
  <rowBreaks count="1" manualBreakCount="1">
    <brk id="7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view="pageBreakPreview" topLeftCell="A3" zoomScale="60" workbookViewId="0">
      <selection activeCell="B11" sqref="B11:Y11"/>
    </sheetView>
  </sheetViews>
  <sheetFormatPr defaultRowHeight="15"/>
  <cols>
    <col min="1" max="1" width="2.42578125" customWidth="1"/>
    <col min="2" max="2" width="8.28515625" customWidth="1"/>
    <col min="3" max="3" width="13.42578125" bestFit="1" customWidth="1"/>
    <col min="4" max="4" width="22.85546875" customWidth="1"/>
    <col min="5" max="5" width="12.85546875" customWidth="1"/>
    <col min="6" max="6" width="12.42578125" customWidth="1"/>
    <col min="7" max="7" width="27.7109375" customWidth="1"/>
    <col min="8" max="8" width="12.140625" customWidth="1"/>
    <col min="9" max="9" width="12.28515625" customWidth="1"/>
    <col min="10" max="12" width="7.42578125" style="46" customWidth="1"/>
    <col min="13" max="19" width="7.42578125" customWidth="1"/>
    <col min="20" max="20" width="6.5703125" customWidth="1"/>
    <col min="21" max="24" width="5.5703125" customWidth="1"/>
    <col min="25" max="25" width="7.42578125" customWidth="1"/>
  </cols>
  <sheetData>
    <row r="2" spans="2:25" ht="22.5" customHeight="1">
      <c r="B2" s="199" t="s">
        <v>62</v>
      </c>
      <c r="C2" s="200"/>
      <c r="D2" s="200"/>
      <c r="E2" s="200"/>
      <c r="F2" s="201"/>
      <c r="G2" s="213" t="s">
        <v>65</v>
      </c>
      <c r="H2" s="214"/>
      <c r="I2" s="215"/>
      <c r="J2" s="199" t="s">
        <v>66</v>
      </c>
      <c r="K2" s="200"/>
      <c r="L2" s="200"/>
      <c r="M2" s="200"/>
      <c r="N2" s="200"/>
      <c r="O2" s="200"/>
      <c r="P2" s="200"/>
      <c r="Q2" s="201"/>
      <c r="R2" s="207" t="s">
        <v>67</v>
      </c>
      <c r="S2" s="208"/>
      <c r="T2" s="208"/>
      <c r="U2" s="208"/>
      <c r="V2" s="208"/>
      <c r="W2" s="208"/>
      <c r="X2" s="208"/>
      <c r="Y2" s="209"/>
    </row>
    <row r="3" spans="2:25" ht="80.25" customHeight="1">
      <c r="B3" s="202"/>
      <c r="C3" s="203"/>
      <c r="D3" s="203"/>
      <c r="E3" s="203"/>
      <c r="F3" s="204"/>
      <c r="G3" s="48" t="s">
        <v>63</v>
      </c>
      <c r="H3" s="205" t="s">
        <v>64</v>
      </c>
      <c r="I3" s="206"/>
      <c r="J3" s="202"/>
      <c r="K3" s="203"/>
      <c r="L3" s="203"/>
      <c r="M3" s="203"/>
      <c r="N3" s="203"/>
      <c r="O3" s="203"/>
      <c r="P3" s="203"/>
      <c r="Q3" s="204"/>
      <c r="R3" s="210"/>
      <c r="S3" s="211"/>
      <c r="T3" s="211"/>
      <c r="U3" s="211"/>
      <c r="V3" s="211"/>
      <c r="W3" s="211"/>
      <c r="X3" s="211"/>
      <c r="Y3" s="212"/>
    </row>
    <row r="4" spans="2:25">
      <c r="B4" s="197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</row>
    <row r="5" spans="2:25" ht="34.5" customHeight="1">
      <c r="B5" s="44" t="s">
        <v>31</v>
      </c>
      <c r="C5" s="42" t="s">
        <v>32</v>
      </c>
      <c r="D5" s="42" t="s">
        <v>34</v>
      </c>
      <c r="E5" s="43" t="s">
        <v>36</v>
      </c>
      <c r="F5" s="42" t="s">
        <v>37</v>
      </c>
      <c r="G5" s="42" t="s">
        <v>43</v>
      </c>
      <c r="H5" s="43" t="s">
        <v>44</v>
      </c>
      <c r="I5" s="43" t="s">
        <v>46</v>
      </c>
      <c r="J5" s="44" t="s">
        <v>48</v>
      </c>
      <c r="K5" s="44" t="s">
        <v>49</v>
      </c>
      <c r="L5" s="44" t="s">
        <v>50</v>
      </c>
      <c r="M5" s="44">
        <v>1</v>
      </c>
      <c r="N5" s="44">
        <v>2</v>
      </c>
      <c r="O5" s="44">
        <v>3</v>
      </c>
      <c r="P5" s="44" t="s">
        <v>51</v>
      </c>
      <c r="Q5" s="44" t="s">
        <v>52</v>
      </c>
      <c r="R5" s="44" t="s">
        <v>53</v>
      </c>
      <c r="S5" s="44" t="s">
        <v>54</v>
      </c>
      <c r="T5" s="44" t="s">
        <v>55</v>
      </c>
      <c r="U5" s="44" t="s">
        <v>56</v>
      </c>
      <c r="V5" s="44" t="s">
        <v>57</v>
      </c>
      <c r="W5" s="44" t="s">
        <v>58</v>
      </c>
      <c r="X5" s="44" t="s">
        <v>59</v>
      </c>
      <c r="Y5" s="44" t="s">
        <v>60</v>
      </c>
    </row>
    <row r="6" spans="2:25">
      <c r="B6" s="40">
        <v>15</v>
      </c>
      <c r="C6" s="42" t="s">
        <v>33</v>
      </c>
      <c r="D6" s="41" t="s">
        <v>35</v>
      </c>
      <c r="E6" s="40" t="s">
        <v>38</v>
      </c>
      <c r="F6" s="40">
        <v>7159110185</v>
      </c>
      <c r="G6" s="40"/>
      <c r="H6" s="40" t="s">
        <v>45</v>
      </c>
      <c r="I6" s="40" t="s">
        <v>47</v>
      </c>
      <c r="J6" s="42">
        <v>309</v>
      </c>
      <c r="K6" s="42">
        <v>407</v>
      </c>
      <c r="L6" s="42">
        <v>27</v>
      </c>
      <c r="M6" s="40"/>
      <c r="N6" s="40"/>
      <c r="O6" s="40"/>
      <c r="P6" s="40"/>
      <c r="Q6" s="40"/>
      <c r="R6" s="40"/>
      <c r="S6" s="40"/>
      <c r="T6" s="40" t="s">
        <v>61</v>
      </c>
      <c r="U6" s="40" t="s">
        <v>61</v>
      </c>
      <c r="V6" s="40"/>
      <c r="W6" s="40" t="s">
        <v>61</v>
      </c>
      <c r="X6" s="40" t="s">
        <v>61</v>
      </c>
      <c r="Y6" s="40"/>
    </row>
    <row r="7" spans="2:25">
      <c r="B7" s="40">
        <v>16</v>
      </c>
      <c r="C7" s="42" t="s">
        <v>33</v>
      </c>
      <c r="D7" s="41" t="s">
        <v>35</v>
      </c>
      <c r="E7" s="40" t="s">
        <v>39</v>
      </c>
      <c r="F7" s="40">
        <v>7159110185</v>
      </c>
      <c r="G7" s="40"/>
      <c r="H7" s="40" t="s">
        <v>45</v>
      </c>
      <c r="I7" s="40" t="s">
        <v>47</v>
      </c>
      <c r="J7" s="42">
        <v>308</v>
      </c>
      <c r="K7" s="42">
        <v>415</v>
      </c>
      <c r="L7" s="42">
        <v>30</v>
      </c>
      <c r="M7" s="40"/>
      <c r="N7" s="40"/>
      <c r="O7" s="40"/>
      <c r="P7" s="40"/>
      <c r="Q7" s="40"/>
      <c r="R7" s="40"/>
      <c r="S7" s="40"/>
      <c r="T7" s="40" t="s">
        <v>61</v>
      </c>
      <c r="U7" s="40" t="s">
        <v>61</v>
      </c>
      <c r="V7" s="40"/>
      <c r="W7" s="40" t="s">
        <v>61</v>
      </c>
      <c r="X7" s="40" t="s">
        <v>61</v>
      </c>
      <c r="Y7" s="40"/>
    </row>
    <row r="8" spans="2:25">
      <c r="B8" s="40">
        <v>17</v>
      </c>
      <c r="C8" s="42" t="s">
        <v>33</v>
      </c>
      <c r="D8" s="41" t="s">
        <v>35</v>
      </c>
      <c r="E8" s="40" t="s">
        <v>40</v>
      </c>
      <c r="F8" s="40">
        <v>7159110185</v>
      </c>
      <c r="G8" s="40"/>
      <c r="H8" s="40" t="s">
        <v>45</v>
      </c>
      <c r="I8" s="40" t="s">
        <v>47</v>
      </c>
      <c r="J8" s="42">
        <v>308</v>
      </c>
      <c r="K8" s="42">
        <v>415</v>
      </c>
      <c r="L8" s="42">
        <v>30</v>
      </c>
      <c r="M8" s="40"/>
      <c r="N8" s="40"/>
      <c r="O8" s="40"/>
      <c r="P8" s="40"/>
      <c r="Q8" s="40"/>
      <c r="R8" s="40"/>
      <c r="S8" s="40"/>
      <c r="T8" s="40" t="s">
        <v>61</v>
      </c>
      <c r="U8" s="40" t="s">
        <v>61</v>
      </c>
      <c r="V8" s="40"/>
      <c r="W8" s="40" t="s">
        <v>61</v>
      </c>
      <c r="X8" s="40" t="s">
        <v>61</v>
      </c>
      <c r="Y8" s="40"/>
    </row>
    <row r="9" spans="2:25">
      <c r="B9" s="40">
        <v>18</v>
      </c>
      <c r="C9" s="42" t="s">
        <v>33</v>
      </c>
      <c r="D9" s="41" t="s">
        <v>35</v>
      </c>
      <c r="E9" s="40" t="s">
        <v>41</v>
      </c>
      <c r="F9" s="40">
        <v>7159110185</v>
      </c>
      <c r="G9" s="40"/>
      <c r="H9" s="40" t="s">
        <v>45</v>
      </c>
      <c r="I9" s="40" t="s">
        <v>47</v>
      </c>
      <c r="J9" s="42">
        <v>308</v>
      </c>
      <c r="K9" s="42">
        <v>415</v>
      </c>
      <c r="L9" s="42">
        <v>30</v>
      </c>
      <c r="M9" s="40"/>
      <c r="N9" s="40"/>
      <c r="O9" s="40"/>
      <c r="P9" s="40"/>
      <c r="Q9" s="40"/>
      <c r="R9" s="40"/>
      <c r="S9" s="40"/>
      <c r="T9" s="40" t="s">
        <v>61</v>
      </c>
      <c r="U9" s="40" t="s">
        <v>61</v>
      </c>
      <c r="V9" s="40"/>
      <c r="W9" s="40" t="s">
        <v>61</v>
      </c>
      <c r="X9" s="40" t="s">
        <v>61</v>
      </c>
      <c r="Y9" s="40"/>
    </row>
    <row r="10" spans="2:25">
      <c r="B10" s="40">
        <v>19</v>
      </c>
      <c r="C10" s="42" t="s">
        <v>33</v>
      </c>
      <c r="D10" s="41" t="s">
        <v>35</v>
      </c>
      <c r="E10" s="40" t="s">
        <v>42</v>
      </c>
      <c r="F10" s="40">
        <v>7159110185</v>
      </c>
      <c r="G10" s="40"/>
      <c r="H10" s="40" t="s">
        <v>45</v>
      </c>
      <c r="I10" s="40" t="s">
        <v>47</v>
      </c>
      <c r="J10" s="42">
        <v>308</v>
      </c>
      <c r="K10" s="42">
        <v>415</v>
      </c>
      <c r="L10" s="42">
        <v>30</v>
      </c>
      <c r="M10" s="40"/>
      <c r="N10" s="40"/>
      <c r="O10" s="40"/>
      <c r="P10" s="40"/>
      <c r="Q10" s="40"/>
      <c r="R10" s="40"/>
      <c r="S10" s="40"/>
      <c r="T10" s="40" t="s">
        <v>61</v>
      </c>
      <c r="U10" s="40" t="s">
        <v>61</v>
      </c>
      <c r="V10" s="40"/>
      <c r="W10" s="40" t="s">
        <v>61</v>
      </c>
      <c r="X10" s="40" t="s">
        <v>61</v>
      </c>
      <c r="Y10" s="40"/>
    </row>
    <row r="11" spans="2:25" ht="90.75" customHeight="1"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</row>
    <row r="12" spans="2:25" ht="24.75" customHeight="1">
      <c r="B12" s="225" t="s">
        <v>68</v>
      </c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</row>
    <row r="13" spans="2:25">
      <c r="B13" s="40" t="s">
        <v>69</v>
      </c>
      <c r="C13" s="40" t="s">
        <v>70</v>
      </c>
      <c r="D13" s="40" t="s">
        <v>71</v>
      </c>
      <c r="E13" s="40" t="s">
        <v>72</v>
      </c>
      <c r="F13" s="40" t="s">
        <v>73</v>
      </c>
      <c r="G13" s="40" t="s">
        <v>74</v>
      </c>
      <c r="H13" s="40" t="s">
        <v>75</v>
      </c>
      <c r="I13" s="40" t="s">
        <v>76</v>
      </c>
      <c r="J13" s="42" t="s">
        <v>77</v>
      </c>
      <c r="K13" s="42" t="s">
        <v>78</v>
      </c>
      <c r="L13" s="42" t="s">
        <v>79</v>
      </c>
      <c r="M13" s="40" t="s">
        <v>80</v>
      </c>
      <c r="N13" s="40" t="s">
        <v>0</v>
      </c>
      <c r="O13" s="40" t="s">
        <v>81</v>
      </c>
      <c r="P13" s="40" t="s">
        <v>82</v>
      </c>
      <c r="Q13" s="40" t="s">
        <v>83</v>
      </c>
      <c r="R13" s="40" t="s">
        <v>60</v>
      </c>
      <c r="S13" s="40" t="s">
        <v>84</v>
      </c>
      <c r="T13" s="40" t="s">
        <v>85</v>
      </c>
      <c r="U13" s="197" t="s">
        <v>86</v>
      </c>
      <c r="V13" s="198"/>
      <c r="W13" s="198"/>
      <c r="X13" s="198"/>
      <c r="Y13" s="216"/>
    </row>
    <row r="14" spans="2:25">
      <c r="B14" s="40" t="s">
        <v>31</v>
      </c>
      <c r="C14" s="40" t="s">
        <v>37</v>
      </c>
      <c r="D14" s="40" t="s">
        <v>87</v>
      </c>
      <c r="E14" s="40" t="s">
        <v>87</v>
      </c>
      <c r="F14" s="40" t="s">
        <v>87</v>
      </c>
      <c r="G14" s="40" t="s">
        <v>87</v>
      </c>
      <c r="H14" s="40" t="s">
        <v>87</v>
      </c>
      <c r="I14" s="40" t="s">
        <v>87</v>
      </c>
      <c r="J14" s="40" t="s">
        <v>87</v>
      </c>
      <c r="K14" s="40" t="s">
        <v>87</v>
      </c>
      <c r="L14" s="40" t="s">
        <v>87</v>
      </c>
      <c r="M14" s="40" t="s">
        <v>87</v>
      </c>
      <c r="N14" s="40" t="s">
        <v>87</v>
      </c>
      <c r="O14" s="40" t="s">
        <v>87</v>
      </c>
      <c r="P14" s="40" t="s">
        <v>87</v>
      </c>
      <c r="Q14" s="40" t="s">
        <v>87</v>
      </c>
      <c r="R14" s="40" t="s">
        <v>87</v>
      </c>
      <c r="S14" s="40" t="s">
        <v>87</v>
      </c>
      <c r="T14" s="40" t="s">
        <v>87</v>
      </c>
      <c r="U14" s="197" t="s">
        <v>87</v>
      </c>
      <c r="V14" s="198"/>
      <c r="W14" s="198"/>
      <c r="X14" s="198"/>
      <c r="Y14" s="216"/>
    </row>
    <row r="15" spans="2:25">
      <c r="B15" s="40">
        <v>15</v>
      </c>
      <c r="C15" s="40">
        <v>7159110185</v>
      </c>
      <c r="D15" s="47">
        <v>4.5999999999999999E-2</v>
      </c>
      <c r="E15" s="40">
        <v>1.9599999999999999E-2</v>
      </c>
      <c r="F15" s="40">
        <v>1.5599999999999999E-2</v>
      </c>
      <c r="G15" s="40">
        <v>0.31169999999999998</v>
      </c>
      <c r="H15" s="40">
        <v>1.0999999999999999E-2</v>
      </c>
      <c r="I15" s="40">
        <v>2.4400000000000002E-2</v>
      </c>
      <c r="J15" s="42">
        <v>5.8599999999999999E-2</v>
      </c>
      <c r="K15" s="42">
        <v>2.47E-2</v>
      </c>
      <c r="L15" s="42">
        <v>0.12239999999999999</v>
      </c>
      <c r="M15" s="40">
        <v>0.36359999999999998</v>
      </c>
      <c r="N15" s="40">
        <v>3.0000000000000001E-3</v>
      </c>
      <c r="O15" s="40">
        <v>9.4000000000000004E-3</v>
      </c>
      <c r="P15" s="40">
        <v>3.0999999999999999E-3</v>
      </c>
      <c r="Q15" s="40">
        <v>4.7300000000000002E-2</v>
      </c>
      <c r="R15" s="40">
        <v>1.5E-3</v>
      </c>
      <c r="S15" s="40">
        <v>1E-3</v>
      </c>
      <c r="T15" s="40">
        <v>0.14760000000000001</v>
      </c>
      <c r="U15" s="197">
        <v>9.1800000000000007E-2</v>
      </c>
      <c r="V15" s="198"/>
      <c r="W15" s="198"/>
      <c r="X15" s="198"/>
      <c r="Y15" s="216"/>
    </row>
    <row r="16" spans="2:25">
      <c r="B16" s="40">
        <v>16</v>
      </c>
      <c r="C16" s="40">
        <v>7159110185</v>
      </c>
      <c r="D16" s="40">
        <v>5.79E-2</v>
      </c>
      <c r="E16" s="40">
        <v>1.6400000000000001E-2</v>
      </c>
      <c r="F16" s="40">
        <v>2.0500000000000001E-2</v>
      </c>
      <c r="G16" s="40">
        <v>0.28510000000000002</v>
      </c>
      <c r="H16" s="40">
        <v>1.09E-2</v>
      </c>
      <c r="I16" s="40">
        <v>3.8300000000000001E-2</v>
      </c>
      <c r="J16" s="42">
        <v>6.3899999999999998E-2</v>
      </c>
      <c r="K16" s="42">
        <v>2.7699999999999999E-2</v>
      </c>
      <c r="L16" s="42">
        <v>0.13400000000000001</v>
      </c>
      <c r="M16" s="40">
        <v>0.3906</v>
      </c>
      <c r="N16" s="40">
        <v>7.3000000000000001E-3</v>
      </c>
      <c r="O16" s="40">
        <v>9.7000000000000003E-3</v>
      </c>
      <c r="P16" s="40">
        <v>3.5999999999999999E-3</v>
      </c>
      <c r="Q16" s="40">
        <v>4.6199999999999998E-2</v>
      </c>
      <c r="R16" s="40">
        <v>1.5E-3</v>
      </c>
      <c r="S16" s="40">
        <v>0</v>
      </c>
      <c r="T16" s="40">
        <v>0.15939999999999999</v>
      </c>
      <c r="U16" s="197">
        <v>0.1041</v>
      </c>
      <c r="V16" s="198"/>
      <c r="W16" s="198"/>
      <c r="X16" s="198"/>
      <c r="Y16" s="216"/>
    </row>
    <row r="17" spans="2:25">
      <c r="B17" s="40">
        <v>17</v>
      </c>
      <c r="C17" s="40">
        <v>7159110185</v>
      </c>
      <c r="D17" s="40">
        <v>5.79E-2</v>
      </c>
      <c r="E17" s="40">
        <v>1.6400000000000001E-2</v>
      </c>
      <c r="F17" s="40">
        <v>2.0500000000000001E-2</v>
      </c>
      <c r="G17" s="40">
        <v>0.28510000000000002</v>
      </c>
      <c r="H17" s="40">
        <v>1.09E-2</v>
      </c>
      <c r="I17" s="40">
        <v>3.8300000000000001E-2</v>
      </c>
      <c r="J17" s="42">
        <v>6.3899999999999998E-2</v>
      </c>
      <c r="K17" s="42">
        <v>2.7699999999999999E-2</v>
      </c>
      <c r="L17" s="42">
        <v>0.13400000000000001</v>
      </c>
      <c r="M17" s="40">
        <v>0.3906</v>
      </c>
      <c r="N17" s="40">
        <v>7.3000000000000001E-3</v>
      </c>
      <c r="O17" s="40">
        <v>9.7000000000000003E-3</v>
      </c>
      <c r="P17" s="40">
        <v>3.5999999999999999E-3</v>
      </c>
      <c r="Q17" s="40">
        <v>4.6199999999999998E-2</v>
      </c>
      <c r="R17" s="40">
        <v>1.5E-3</v>
      </c>
      <c r="S17" s="40">
        <v>0</v>
      </c>
      <c r="T17" s="40">
        <v>0.15939999999999999</v>
      </c>
      <c r="U17" s="197">
        <v>0.1041</v>
      </c>
      <c r="V17" s="198"/>
      <c r="W17" s="198"/>
      <c r="X17" s="198"/>
      <c r="Y17" s="216"/>
    </row>
    <row r="18" spans="2:25">
      <c r="B18" s="40">
        <v>18</v>
      </c>
      <c r="C18" s="40">
        <v>7159110185</v>
      </c>
      <c r="D18" s="40">
        <v>5.79E-2</v>
      </c>
      <c r="E18" s="40">
        <v>1.6400000000000001E-2</v>
      </c>
      <c r="F18" s="40">
        <v>2.0500000000000001E-2</v>
      </c>
      <c r="G18" s="40">
        <v>0.28510000000000002</v>
      </c>
      <c r="H18" s="40">
        <v>1.09E-2</v>
      </c>
      <c r="I18" s="40">
        <v>3.8300000000000001E-2</v>
      </c>
      <c r="J18" s="42">
        <v>6.3899999999999998E-2</v>
      </c>
      <c r="K18" s="42">
        <v>2.7699999999999999E-2</v>
      </c>
      <c r="L18" s="42">
        <v>0.13400000000000001</v>
      </c>
      <c r="M18" s="40">
        <v>0.3906</v>
      </c>
      <c r="N18" s="40">
        <v>7.3000000000000001E-3</v>
      </c>
      <c r="O18" s="40">
        <v>9.7000000000000003E-3</v>
      </c>
      <c r="P18" s="40">
        <v>3.5999999999999999E-3</v>
      </c>
      <c r="Q18" s="40">
        <v>4.6199999999999998E-2</v>
      </c>
      <c r="R18" s="40">
        <v>1.5E-3</v>
      </c>
      <c r="S18" s="40">
        <v>0</v>
      </c>
      <c r="T18" s="40">
        <v>0.15939999999999999</v>
      </c>
      <c r="U18" s="197">
        <v>0.1041</v>
      </c>
      <c r="V18" s="198"/>
      <c r="W18" s="198"/>
      <c r="X18" s="198"/>
      <c r="Y18" s="216"/>
    </row>
    <row r="19" spans="2:25">
      <c r="B19" s="40">
        <v>19</v>
      </c>
      <c r="C19" s="40">
        <v>7159110185</v>
      </c>
      <c r="D19" s="40">
        <v>5.79E-2</v>
      </c>
      <c r="E19" s="40">
        <v>1.6400000000000001E-2</v>
      </c>
      <c r="F19" s="40">
        <v>2.0500000000000001E-2</v>
      </c>
      <c r="G19" s="40">
        <v>0.28510000000000002</v>
      </c>
      <c r="H19" s="40">
        <v>1.09E-2</v>
      </c>
      <c r="I19" s="40">
        <v>3.8300000000000001E-2</v>
      </c>
      <c r="J19" s="42">
        <v>6.3899999999999998E-2</v>
      </c>
      <c r="K19" s="42">
        <v>2.7699999999999999E-2</v>
      </c>
      <c r="L19" s="42">
        <v>0.13400000000000001</v>
      </c>
      <c r="M19" s="40">
        <v>0.3906</v>
      </c>
      <c r="N19" s="40">
        <v>7.3000000000000001E-3</v>
      </c>
      <c r="O19" s="40">
        <v>9.7000000000000003E-3</v>
      </c>
      <c r="P19" s="40">
        <v>3.5999999999999999E-3</v>
      </c>
      <c r="Q19" s="40">
        <v>4.6199999999999998E-2</v>
      </c>
      <c r="R19" s="40">
        <v>1.5E-3</v>
      </c>
      <c r="S19" s="40">
        <v>0</v>
      </c>
      <c r="T19" s="40">
        <v>0.15939999999999999</v>
      </c>
      <c r="U19" s="197">
        <v>0.1041</v>
      </c>
      <c r="V19" s="198"/>
      <c r="W19" s="198"/>
      <c r="X19" s="198"/>
      <c r="Y19" s="216"/>
    </row>
    <row r="20" spans="2:25" ht="44.25" customHeight="1"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7"/>
      <c r="T20" s="217"/>
      <c r="U20" s="217"/>
      <c r="V20" s="217"/>
      <c r="W20" s="217"/>
      <c r="X20" s="217"/>
      <c r="Y20" s="217"/>
    </row>
    <row r="21" spans="2:25">
      <c r="B21" s="207" t="s">
        <v>88</v>
      </c>
      <c r="C21" s="208"/>
      <c r="D21" s="209"/>
      <c r="E21" s="221" t="s">
        <v>89</v>
      </c>
      <c r="F21" s="200"/>
      <c r="G21" s="201"/>
      <c r="H21" s="207" t="s">
        <v>90</v>
      </c>
      <c r="I21" s="208"/>
      <c r="J21" s="208"/>
      <c r="K21" s="208"/>
      <c r="L21" s="209"/>
      <c r="M21" s="217"/>
      <c r="N21" s="217"/>
      <c r="O21" s="217"/>
      <c r="P21" s="217"/>
      <c r="Q21" s="217"/>
      <c r="R21" s="217"/>
      <c r="S21" s="221" t="s">
        <v>91</v>
      </c>
      <c r="T21" s="200"/>
      <c r="U21" s="200"/>
      <c r="V21" s="200"/>
      <c r="W21" s="200"/>
      <c r="X21" s="200"/>
      <c r="Y21" s="201"/>
    </row>
    <row r="22" spans="2:25">
      <c r="B22" s="218"/>
      <c r="C22" s="219"/>
      <c r="D22" s="220"/>
      <c r="E22" s="222"/>
      <c r="F22" s="223"/>
      <c r="G22" s="224"/>
      <c r="H22" s="218"/>
      <c r="I22" s="219"/>
      <c r="J22" s="219"/>
      <c r="K22" s="219"/>
      <c r="L22" s="220"/>
      <c r="M22" s="217"/>
      <c r="N22" s="217"/>
      <c r="O22" s="217"/>
      <c r="P22" s="217"/>
      <c r="Q22" s="217"/>
      <c r="R22" s="217"/>
      <c r="S22" s="222"/>
      <c r="T22" s="223"/>
      <c r="U22" s="223"/>
      <c r="V22" s="223"/>
      <c r="W22" s="223"/>
      <c r="X22" s="223"/>
      <c r="Y22" s="224"/>
    </row>
    <row r="23" spans="2:25">
      <c r="B23" s="218"/>
      <c r="C23" s="219"/>
      <c r="D23" s="220"/>
      <c r="E23" s="222"/>
      <c r="F23" s="223"/>
      <c r="G23" s="224"/>
      <c r="H23" s="218"/>
      <c r="I23" s="219"/>
      <c r="J23" s="219"/>
      <c r="K23" s="219"/>
      <c r="L23" s="220"/>
      <c r="M23" s="217"/>
      <c r="N23" s="217"/>
      <c r="O23" s="217"/>
      <c r="P23" s="217"/>
      <c r="Q23" s="217"/>
      <c r="R23" s="217"/>
      <c r="S23" s="222"/>
      <c r="T23" s="223"/>
      <c r="U23" s="223"/>
      <c r="V23" s="223"/>
      <c r="W23" s="223"/>
      <c r="X23" s="223"/>
      <c r="Y23" s="224"/>
    </row>
    <row r="24" spans="2:25">
      <c r="B24" s="218"/>
      <c r="C24" s="219"/>
      <c r="D24" s="220"/>
      <c r="E24" s="222"/>
      <c r="F24" s="223"/>
      <c r="G24" s="224"/>
      <c r="H24" s="218"/>
      <c r="I24" s="219"/>
      <c r="J24" s="219"/>
      <c r="K24" s="219"/>
      <c r="L24" s="220"/>
      <c r="M24" s="217"/>
      <c r="N24" s="217"/>
      <c r="O24" s="217"/>
      <c r="P24" s="217"/>
      <c r="Q24" s="217"/>
      <c r="R24" s="217"/>
      <c r="S24" s="222"/>
      <c r="T24" s="223"/>
      <c r="U24" s="223"/>
      <c r="V24" s="223"/>
      <c r="W24" s="223"/>
      <c r="X24" s="223"/>
      <c r="Y24" s="224"/>
    </row>
    <row r="25" spans="2:25">
      <c r="B25" s="218"/>
      <c r="C25" s="219"/>
      <c r="D25" s="220"/>
      <c r="E25" s="222"/>
      <c r="F25" s="223"/>
      <c r="G25" s="224"/>
      <c r="H25" s="218"/>
      <c r="I25" s="219"/>
      <c r="J25" s="219"/>
      <c r="K25" s="219"/>
      <c r="L25" s="220"/>
      <c r="M25" s="217"/>
      <c r="N25" s="217"/>
      <c r="O25" s="217"/>
      <c r="P25" s="217"/>
      <c r="Q25" s="217"/>
      <c r="R25" s="217"/>
      <c r="S25" s="222"/>
      <c r="T25" s="223"/>
      <c r="U25" s="223"/>
      <c r="V25" s="223"/>
      <c r="W25" s="223"/>
      <c r="X25" s="223"/>
      <c r="Y25" s="224"/>
    </row>
    <row r="26" spans="2:25">
      <c r="B26" s="218"/>
      <c r="C26" s="219"/>
      <c r="D26" s="220"/>
      <c r="E26" s="222"/>
      <c r="F26" s="223"/>
      <c r="G26" s="224"/>
      <c r="H26" s="218"/>
      <c r="I26" s="219"/>
      <c r="J26" s="219"/>
      <c r="K26" s="219"/>
      <c r="L26" s="220"/>
      <c r="M26" s="217"/>
      <c r="N26" s="217"/>
      <c r="O26" s="217"/>
      <c r="P26" s="217"/>
      <c r="Q26" s="217"/>
      <c r="R26" s="217"/>
      <c r="S26" s="222"/>
      <c r="T26" s="223"/>
      <c r="U26" s="223"/>
      <c r="V26" s="223"/>
      <c r="W26" s="223"/>
      <c r="X26" s="223"/>
      <c r="Y26" s="224"/>
    </row>
    <row r="27" spans="2:25">
      <c r="B27" s="218"/>
      <c r="C27" s="219"/>
      <c r="D27" s="220"/>
      <c r="E27" s="222"/>
      <c r="F27" s="223"/>
      <c r="G27" s="224"/>
      <c r="H27" s="218"/>
      <c r="I27" s="219"/>
      <c r="J27" s="219"/>
      <c r="K27" s="219"/>
      <c r="L27" s="220"/>
      <c r="M27" s="217"/>
      <c r="N27" s="217"/>
      <c r="O27" s="217"/>
      <c r="P27" s="217"/>
      <c r="Q27" s="217"/>
      <c r="R27" s="217"/>
      <c r="S27" s="222"/>
      <c r="T27" s="223"/>
      <c r="U27" s="223"/>
      <c r="V27" s="223"/>
      <c r="W27" s="223"/>
      <c r="X27" s="223"/>
      <c r="Y27" s="224"/>
    </row>
    <row r="28" spans="2:25" ht="48.75" customHeight="1">
      <c r="B28" s="210"/>
      <c r="C28" s="211"/>
      <c r="D28" s="212"/>
      <c r="E28" s="202"/>
      <c r="F28" s="203"/>
      <c r="G28" s="204"/>
      <c r="H28" s="210"/>
      <c r="I28" s="211"/>
      <c r="J28" s="211"/>
      <c r="K28" s="211"/>
      <c r="L28" s="212"/>
      <c r="M28" s="217"/>
      <c r="N28" s="217"/>
      <c r="O28" s="217"/>
      <c r="P28" s="217"/>
      <c r="Q28" s="217"/>
      <c r="R28" s="217"/>
      <c r="S28" s="202"/>
      <c r="T28" s="203"/>
      <c r="U28" s="203"/>
      <c r="V28" s="203"/>
      <c r="W28" s="203"/>
      <c r="X28" s="203"/>
      <c r="Y28" s="204"/>
    </row>
  </sheetData>
  <mergeCells count="21">
    <mergeCell ref="U18:Y18"/>
    <mergeCell ref="U19:Y19"/>
    <mergeCell ref="B11:Y11"/>
    <mergeCell ref="B20:Y20"/>
    <mergeCell ref="B21:D28"/>
    <mergeCell ref="E21:G28"/>
    <mergeCell ref="H21:L28"/>
    <mergeCell ref="M21:R28"/>
    <mergeCell ref="S21:Y28"/>
    <mergeCell ref="B12:Y12"/>
    <mergeCell ref="U13:Y13"/>
    <mergeCell ref="U14:Y14"/>
    <mergeCell ref="U15:Y15"/>
    <mergeCell ref="U16:Y16"/>
    <mergeCell ref="U17:Y17"/>
    <mergeCell ref="B4:Y4"/>
    <mergeCell ref="B2:F3"/>
    <mergeCell ref="H3:I3"/>
    <mergeCell ref="J2:Q3"/>
    <mergeCell ref="R2:Y3"/>
    <mergeCell ref="G2:I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view="pageBreakPreview" zoomScale="60" workbookViewId="0">
      <selection activeCell="L15" sqref="L15"/>
    </sheetView>
  </sheetViews>
  <sheetFormatPr defaultRowHeight="15"/>
  <cols>
    <col min="1" max="1" width="12" customWidth="1"/>
    <col min="2" max="2" width="14.28515625" customWidth="1"/>
    <col min="3" max="3" width="5.5703125" customWidth="1"/>
    <col min="4" max="4" width="17" customWidth="1"/>
    <col min="5" max="5" width="6" customWidth="1"/>
    <col min="6" max="6" width="11.85546875" customWidth="1"/>
    <col min="11" max="11" width="5.5703125" customWidth="1"/>
    <col min="12" max="12" width="13.85546875" customWidth="1"/>
  </cols>
  <sheetData>
    <row r="1" spans="1:18" ht="25.5" customHeight="1">
      <c r="A1" s="228" t="s">
        <v>99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</row>
    <row r="2" spans="1:18">
      <c r="A2" s="229" t="s">
        <v>92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1:18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P3" s="230" t="s">
        <v>128</v>
      </c>
      <c r="Q3" s="230"/>
      <c r="R3" s="230"/>
    </row>
    <row r="4" spans="1:18" ht="25.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231" t="s">
        <v>129</v>
      </c>
      <c r="Q4" s="231"/>
      <c r="R4" s="231"/>
    </row>
    <row r="5" spans="1:18">
      <c r="A5" s="232" t="s">
        <v>93</v>
      </c>
      <c r="B5" s="233"/>
      <c r="C5" s="233"/>
      <c r="D5" s="233"/>
      <c r="E5" s="63"/>
      <c r="F5" s="49"/>
      <c r="G5" s="49"/>
      <c r="H5" s="49"/>
      <c r="I5" s="49"/>
      <c r="J5" s="49"/>
      <c r="K5" s="233" t="s">
        <v>94</v>
      </c>
      <c r="L5" s="233"/>
      <c r="M5" s="233"/>
      <c r="N5" s="233"/>
      <c r="O5" s="233"/>
      <c r="P5" s="233"/>
      <c r="Q5" s="49"/>
      <c r="R5" s="50"/>
    </row>
    <row r="6" spans="1:18">
      <c r="A6" s="52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3"/>
    </row>
    <row r="7" spans="1:18">
      <c r="A7" s="234" t="s">
        <v>95</v>
      </c>
      <c r="B7" s="235"/>
      <c r="C7" s="235"/>
      <c r="D7" s="235"/>
      <c r="E7" s="235"/>
      <c r="F7" s="235"/>
      <c r="G7" s="235"/>
      <c r="H7" s="51"/>
      <c r="I7" s="51"/>
      <c r="J7" s="51"/>
      <c r="K7" s="235" t="s">
        <v>97</v>
      </c>
      <c r="L7" s="235"/>
      <c r="M7" s="235"/>
      <c r="N7" s="235"/>
      <c r="O7" s="235"/>
      <c r="P7" s="235"/>
      <c r="Q7" s="51"/>
      <c r="R7" s="53"/>
    </row>
    <row r="8" spans="1:18">
      <c r="A8" s="52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3"/>
    </row>
    <row r="9" spans="1:18">
      <c r="A9" s="234" t="s">
        <v>96</v>
      </c>
      <c r="B9" s="235"/>
      <c r="C9" s="235"/>
      <c r="D9" s="235"/>
      <c r="E9" s="235"/>
      <c r="F9" s="235"/>
      <c r="G9" s="51"/>
      <c r="H9" s="51"/>
      <c r="I9" s="51"/>
      <c r="J9" s="51"/>
      <c r="K9" s="235" t="s">
        <v>98</v>
      </c>
      <c r="L9" s="235"/>
      <c r="M9" s="235"/>
      <c r="N9" s="235"/>
      <c r="O9" s="235"/>
      <c r="P9" s="235"/>
      <c r="Q9" s="51"/>
      <c r="R9" s="53"/>
    </row>
    <row r="10" spans="1:18">
      <c r="A10" s="54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</row>
    <row r="11" spans="1:18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3" spans="1:18" ht="26.25" customHeight="1">
      <c r="C13" s="46"/>
      <c r="E13" s="46"/>
      <c r="H13" s="226" t="s">
        <v>112</v>
      </c>
      <c r="I13" s="226"/>
      <c r="J13" s="226"/>
      <c r="K13" s="226"/>
      <c r="L13" s="226"/>
    </row>
    <row r="14" spans="1:18" ht="26.25" customHeight="1">
      <c r="B14" s="227" t="s">
        <v>104</v>
      </c>
      <c r="C14" s="58"/>
      <c r="D14" s="227" t="s">
        <v>105</v>
      </c>
      <c r="E14" s="58"/>
      <c r="F14" s="227" t="s">
        <v>106</v>
      </c>
      <c r="G14" s="59"/>
      <c r="H14" s="13" t="s">
        <v>115</v>
      </c>
      <c r="I14" s="13"/>
      <c r="J14" s="13" t="s">
        <v>116</v>
      </c>
      <c r="K14" s="13"/>
      <c r="L14" s="13" t="s">
        <v>117</v>
      </c>
      <c r="M14" s="61"/>
      <c r="N14" s="62" t="s">
        <v>119</v>
      </c>
      <c r="O14" s="13" t="s">
        <v>120</v>
      </c>
      <c r="P14" s="13" t="s">
        <v>121</v>
      </c>
      <c r="Q14" s="13" t="s">
        <v>122</v>
      </c>
      <c r="R14" s="13" t="s">
        <v>123</v>
      </c>
    </row>
    <row r="15" spans="1:18" ht="36" customHeight="1">
      <c r="B15" s="227"/>
      <c r="C15" s="58"/>
      <c r="D15" s="227"/>
      <c r="E15" s="58"/>
      <c r="F15" s="227"/>
      <c r="G15" s="59"/>
      <c r="H15" s="60" t="s">
        <v>113</v>
      </c>
      <c r="I15" s="58"/>
      <c r="J15" s="60" t="s">
        <v>114</v>
      </c>
      <c r="K15" s="58"/>
      <c r="L15" s="60" t="s">
        <v>118</v>
      </c>
      <c r="M15" s="59"/>
      <c r="N15" s="59" t="s">
        <v>124</v>
      </c>
      <c r="O15" s="59" t="s">
        <v>125</v>
      </c>
      <c r="P15" s="59" t="s">
        <v>126</v>
      </c>
      <c r="Q15" s="59" t="s">
        <v>127</v>
      </c>
      <c r="R15" s="59" t="s">
        <v>127</v>
      </c>
    </row>
    <row r="16" spans="1:18">
      <c r="A16" t="s">
        <v>100</v>
      </c>
      <c r="B16" s="45" t="s">
        <v>107</v>
      </c>
      <c r="C16" s="45" t="s">
        <v>111</v>
      </c>
      <c r="D16" s="57">
        <v>1.5</v>
      </c>
      <c r="E16" s="45" t="s">
        <v>111</v>
      </c>
      <c r="F16" s="45">
        <v>6000</v>
      </c>
      <c r="H16" s="45">
        <v>330</v>
      </c>
      <c r="J16" s="46">
        <v>415</v>
      </c>
      <c r="K16" s="46"/>
      <c r="L16" s="46">
        <v>42</v>
      </c>
      <c r="N16">
        <v>6.2E-2</v>
      </c>
      <c r="O16" s="46">
        <v>0.215</v>
      </c>
      <c r="P16" s="46">
        <v>0.53800000000000003</v>
      </c>
      <c r="Q16" s="46">
        <v>0.01</v>
      </c>
      <c r="R16" s="46">
        <v>1.7000000000000001E-2</v>
      </c>
    </row>
    <row r="17" spans="1:18">
      <c r="A17" t="s">
        <v>101</v>
      </c>
      <c r="B17" s="45" t="s">
        <v>108</v>
      </c>
      <c r="C17" s="45" t="s">
        <v>111</v>
      </c>
      <c r="D17" s="57">
        <v>1.5</v>
      </c>
      <c r="E17" s="45" t="s">
        <v>111</v>
      </c>
      <c r="F17" s="45">
        <v>6000</v>
      </c>
      <c r="H17" s="45">
        <v>335</v>
      </c>
      <c r="J17" s="46">
        <v>400</v>
      </c>
      <c r="K17" s="46"/>
      <c r="L17" s="46">
        <v>40</v>
      </c>
      <c r="N17">
        <v>0.06</v>
      </c>
      <c r="O17" s="46">
        <v>0.215</v>
      </c>
      <c r="P17" s="46">
        <v>0.53700000000000003</v>
      </c>
      <c r="Q17" s="46">
        <v>0.01</v>
      </c>
      <c r="R17" s="46">
        <v>2.3E-2</v>
      </c>
    </row>
    <row r="18" spans="1:18">
      <c r="A18" t="s">
        <v>102</v>
      </c>
      <c r="B18" s="45" t="s">
        <v>109</v>
      </c>
      <c r="C18" s="45" t="s">
        <v>111</v>
      </c>
      <c r="D18" s="57">
        <v>3</v>
      </c>
      <c r="E18" s="45" t="s">
        <v>111</v>
      </c>
      <c r="F18" s="45">
        <v>6000</v>
      </c>
      <c r="H18" s="45">
        <v>340</v>
      </c>
      <c r="J18" s="46">
        <v>430</v>
      </c>
      <c r="K18" s="46"/>
      <c r="L18" s="46">
        <v>33</v>
      </c>
      <c r="N18">
        <v>4.2000000000000003E-2</v>
      </c>
      <c r="O18" s="46">
        <v>0.20899999999999999</v>
      </c>
      <c r="P18" s="46">
        <v>0.434</v>
      </c>
      <c r="Q18" s="46">
        <v>1.4E-2</v>
      </c>
      <c r="R18" s="46">
        <v>0.01</v>
      </c>
    </row>
    <row r="19" spans="1:18">
      <c r="A19" t="s">
        <v>103</v>
      </c>
      <c r="B19" s="45" t="s">
        <v>110</v>
      </c>
      <c r="C19" s="45" t="s">
        <v>111</v>
      </c>
      <c r="D19" s="57">
        <v>3</v>
      </c>
      <c r="E19" s="45" t="s">
        <v>111</v>
      </c>
      <c r="F19" s="45">
        <v>6000</v>
      </c>
      <c r="H19" s="45">
        <v>340</v>
      </c>
      <c r="J19" s="46">
        <v>440</v>
      </c>
      <c r="K19" s="46"/>
      <c r="L19" s="46">
        <v>34</v>
      </c>
      <c r="N19">
        <v>0.10299999999999999</v>
      </c>
      <c r="O19" s="46">
        <v>1.6E-2</v>
      </c>
      <c r="P19" s="46">
        <v>0.54600000000000004</v>
      </c>
      <c r="Q19" s="46">
        <v>1.9E-2</v>
      </c>
      <c r="R19" s="46">
        <v>0.13</v>
      </c>
    </row>
  </sheetData>
  <mergeCells count="14">
    <mergeCell ref="H13:L13"/>
    <mergeCell ref="B14:B15"/>
    <mergeCell ref="D14:D15"/>
    <mergeCell ref="F14:F15"/>
    <mergeCell ref="A1:R1"/>
    <mergeCell ref="A2:R2"/>
    <mergeCell ref="P3:R3"/>
    <mergeCell ref="P4:R4"/>
    <mergeCell ref="A5:D5"/>
    <mergeCell ref="A7:G7"/>
    <mergeCell ref="A9:F9"/>
    <mergeCell ref="K5:P5"/>
    <mergeCell ref="K7:P7"/>
    <mergeCell ref="K9:P9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ხარჯთაღრიცხვა</vt:lpstr>
      <vt:lpstr>ავჭალა 2 - აქტი #2</vt:lpstr>
      <vt:lpstr>Sheet1</vt:lpstr>
      <vt:lpstr>Sheet2</vt:lpstr>
      <vt:lpstr>'ავჭალა 2 - აქტი #2'!Print_Area</vt:lpstr>
      <vt:lpstr>ხარჯთაღრიცხვა!Print_Area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2021-07-27T07:42:16Z</dcterms:modified>
</cp:coreProperties>
</file>