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so.liparteliani\Desktop\axali gankarguleba\"/>
    </mc:Choice>
  </mc:AlternateContent>
  <bookViews>
    <workbookView xWindow="0" yWindow="0" windowWidth="20490" windowHeight="7620" activeTab="1"/>
  </bookViews>
  <sheets>
    <sheet name="დანართი 1" sheetId="1" r:id="rId1"/>
    <sheet name="დანართი 1-1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F11" i="7" l="1"/>
  <c r="F37" i="7" l="1"/>
  <c r="F32" i="7" l="1"/>
  <c r="F36" i="7" s="1"/>
  <c r="F23" i="7"/>
  <c r="F31" i="7" s="1"/>
  <c r="F29" i="7"/>
  <c r="F26" i="7"/>
  <c r="F21" i="7"/>
  <c r="F22" i="7"/>
  <c r="F14" i="7"/>
  <c r="F13" i="7"/>
  <c r="F10" i="7"/>
  <c r="F9" i="7"/>
  <c r="F25" i="7" l="1"/>
  <c r="F30" i="7"/>
  <c r="F33" i="7"/>
  <c r="F34" i="7"/>
  <c r="F24" i="7"/>
  <c r="F28" i="7"/>
  <c r="F20" i="7"/>
  <c r="F19" i="7"/>
  <c r="F12" i="7"/>
  <c r="F40" i="7" l="1"/>
  <c r="F39" i="7"/>
  <c r="F38" i="7"/>
  <c r="F8" i="1" l="1"/>
  <c r="F9" i="1" s="1"/>
  <c r="F10" i="1" s="1"/>
  <c r="F11" i="1" s="1"/>
  <c r="E11" i="1" s="1"/>
  <c r="E8" i="1" l="1"/>
  <c r="E9" i="1" s="1"/>
  <c r="E10" i="1" s="1"/>
  <c r="E12" i="1" s="1"/>
  <c r="E13" i="1" s="1"/>
  <c r="E14" i="1" s="1"/>
  <c r="F12" i="1"/>
  <c r="F13" i="1" l="1"/>
  <c r="F14" i="1" s="1"/>
</calcChain>
</file>

<file path=xl/sharedStrings.xml><?xml version="1.0" encoding="utf-8"?>
<sst xmlns="http://schemas.openxmlformats.org/spreadsheetml/2006/main" count="119" uniqueCount="72">
  <si>
    <t>#</t>
  </si>
  <si>
    <t>samuSaoebis dasaxeleba</t>
  </si>
  <si>
    <t>ganz. erTeuli</t>
  </si>
  <si>
    <t>Rirebuleba lari</t>
  </si>
  <si>
    <t>maT Soris xelfasi</t>
  </si>
  <si>
    <t>დანართი 1.1</t>
  </si>
  <si>
    <t>lari</t>
  </si>
  <si>
    <t>jami</t>
  </si>
  <si>
    <t>gauTvaliswinebeli xarjebi</t>
  </si>
  <si>
    <t>dagrovebiTi sapensio gadasaxadi (xelfasidan)</t>
  </si>
  <si>
    <t>d.R.g.</t>
  </si>
  <si>
    <t>sul jami</t>
  </si>
  <si>
    <t>Rirebuleba: 2020 wlis mimdinare fasebi</t>
  </si>
  <si>
    <t>№</t>
  </si>
  <si>
    <r>
      <t>მ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</si>
  <si>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შრომითი რესურსი</t>
  </si>
  <si>
    <t>კაც/სთ</t>
  </si>
  <si>
    <t>მანქანები</t>
  </si>
  <si>
    <t>ლარი</t>
  </si>
  <si>
    <t>მანქ/სთ</t>
  </si>
  <si>
    <t>მ</t>
  </si>
  <si>
    <t>კგ.</t>
  </si>
  <si>
    <t>ჯამი</t>
  </si>
  <si>
    <t xml:space="preserve">ზედნადები ხარჯები </t>
  </si>
  <si>
    <t>გეგმიური დაგროვება</t>
  </si>
  <si>
    <t>ობიექტის ლოკალური ხარჯთაღრიცხვა</t>
  </si>
  <si>
    <t>საფუძველი</t>
  </si>
  <si>
    <t>სამუშაოების, რესურსების  დასახელება</t>
  </si>
  <si>
    <t>განზ.</t>
  </si>
  <si>
    <t>ნორმატიული რესურსი</t>
  </si>
  <si>
    <t>მასალა</t>
  </si>
  <si>
    <t>ხელფასი</t>
  </si>
  <si>
    <t>მანქანა მექანიზმები</t>
  </si>
  <si>
    <t>ერთეული</t>
  </si>
  <si>
    <t>სულ</t>
  </si>
  <si>
    <t>ერთ. ფასი</t>
  </si>
  <si>
    <t>ჭანჭიკი ქანჩით</t>
  </si>
  <si>
    <t>სხვა მასალები</t>
  </si>
  <si>
    <t>მასალის ტრანსპორტირება (მაალიდან)</t>
  </si>
  <si>
    <t>ოლიფა</t>
  </si>
  <si>
    <t>მ.</t>
  </si>
  <si>
    <t>დანართი №1-1</t>
  </si>
  <si>
    <t>ნაკრები ხარჯთაღრიცხვა</t>
  </si>
  <si>
    <t>დანართი №1</t>
  </si>
  <si>
    <t>სულ ჯამი</t>
  </si>
  <si>
    <t>ლეკოსანდის ხიდის საფარის რეაბილიტაციის სამუშაოები</t>
  </si>
  <si>
    <t>არსებულ ხიდზე ხის ფენილის სრული დემონტაჟი</t>
  </si>
  <si>
    <t>ხიდის სავალი ნაწილის მოწყობა ლითონის კონსტრუქციებით</t>
  </si>
  <si>
    <t>ს.ნ. და წ.                                  9-7-2</t>
  </si>
  <si>
    <t>ს.ნ. და წ.                                    46-27-3</t>
  </si>
  <si>
    <t xml:space="preserve">სხვა მანქანები </t>
  </si>
  <si>
    <t>სამონტაჟო დეტალები</t>
  </si>
  <si>
    <t>კგ</t>
  </si>
  <si>
    <t>ელექტროდი</t>
  </si>
  <si>
    <t>ამწე საავტომობილო სვლაზე 10 ტ-მდე</t>
  </si>
  <si>
    <t>ტ.</t>
  </si>
  <si>
    <t>ს.ნ. და წ.                                  9-7-3</t>
  </si>
  <si>
    <t xml:space="preserve">თვალამრიდების მოწყობა მილკვადრატით </t>
  </si>
  <si>
    <t>ამწე მუხლუხა სვლაზე 25 ტ-მდე</t>
  </si>
  <si>
    <t>ს.ნ. და წ.                            30-48-1</t>
  </si>
  <si>
    <t>ლითონის მოაჯირის მოწყობა</t>
  </si>
  <si>
    <t>ფოლადის კვადრატული მილი 150*150*3 მმ.</t>
  </si>
  <si>
    <r>
      <t>მ</t>
    </r>
    <r>
      <rPr>
        <vertAlign val="superscript"/>
        <sz val="11"/>
        <rFont val="Arial"/>
        <family val="2"/>
        <charset val="204"/>
      </rPr>
      <t>2</t>
    </r>
  </si>
  <si>
    <t>ფოლადის კვადრატული მილი 40*60*3 მმ.</t>
  </si>
  <si>
    <t>ს.ნ. და წ.                                 30-56-1</t>
  </si>
  <si>
    <t>ლითონის კონსტრუქციების შეღებვა</t>
  </si>
  <si>
    <t>ორკომპონენტიანი დამფარავი აკრილის საღებავი ლითონის ზედაპირზე დასატანი SD-67</t>
  </si>
  <si>
    <t>კუთხოვანა 70*70*5</t>
  </si>
  <si>
    <t>Sedgenilia: m.S.k. II kvartlis mixedviT</t>
  </si>
  <si>
    <t>ორტესებრი ძელი #16 (4,2 მ სიგრძით 148 ცალი)</t>
  </si>
  <si>
    <t>ფურცლოვანი ფოლადი  სისქით 8 მმ  268,8 მ2</t>
  </si>
  <si>
    <t>ფურცლოვანი ფოლადი დაღარული სისქით 4 მმ  115,2 მ2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</si>
</sst>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000"/>
    <numFmt numFmtId="166" formatCode="_-* #,##0.00_р_._-;\-* #,##0.00_р_._-;_-* &quot;-&quot;??_р_.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cadNusx"/>
    </font>
    <font>
      <sz val="10"/>
      <name val="Arial"/>
      <family val="2"/>
    </font>
    <font>
      <b/>
      <sz val="11"/>
      <color theme="1"/>
      <name val="AcadMtavr"/>
    </font>
    <font>
      <sz val="11"/>
      <color theme="1"/>
      <name val="AcadMtavr"/>
    </font>
    <font>
      <sz val="10"/>
      <color theme="1"/>
      <name val="AcadNusx"/>
    </font>
    <font>
      <b/>
      <sz val="10"/>
      <color theme="1"/>
      <name val="AcadNusx"/>
    </font>
    <font>
      <sz val="10"/>
      <name val="Arial Cyr"/>
      <charset val="204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cadMtavr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166" fontId="13" fillId="0" borderId="0" applyFont="0" applyFill="0" applyBorder="0" applyAlignment="0" applyProtection="0"/>
    <xf numFmtId="0" fontId="8" fillId="0" borderId="0"/>
    <xf numFmtId="166" fontId="13" fillId="0" borderId="0" applyFont="0" applyFill="0" applyBorder="0" applyAlignment="0" applyProtection="0"/>
    <xf numFmtId="0" fontId="8" fillId="0" borderId="0"/>
    <xf numFmtId="0" fontId="25" fillId="0" borderId="0"/>
  </cellStyleXfs>
  <cellXfs count="106">
    <xf numFmtId="0" fontId="0" fillId="0" borderId="0" xfId="0"/>
    <xf numFmtId="0" fontId="7" fillId="0" borderId="0" xfId="2" applyFont="1" applyAlignment="1">
      <alignment wrapText="1"/>
    </xf>
    <xf numFmtId="0" fontId="8" fillId="0" borderId="0" xfId="3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9" fontId="9" fillId="0" borderId="1" xfId="0" applyNumberFormat="1" applyFont="1" applyBorder="1" applyAlignment="1">
      <alignment horizontal="center" vertical="center"/>
    </xf>
    <xf numFmtId="0" fontId="11" fillId="0" borderId="0" xfId="3" applyFont="1"/>
    <xf numFmtId="0" fontId="12" fillId="0" borderId="0" xfId="3" applyFont="1" applyAlignment="1">
      <alignment horizontal="center" vertical="center"/>
    </xf>
    <xf numFmtId="2" fontId="8" fillId="0" borderId="0" xfId="3" applyNumberFormat="1"/>
    <xf numFmtId="0" fontId="11" fillId="0" borderId="0" xfId="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2" fontId="10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0" fillId="3" borderId="0" xfId="0" applyFill="1"/>
    <xf numFmtId="0" fontId="5" fillId="0" borderId="0" xfId="0" applyFont="1"/>
    <xf numFmtId="165" fontId="0" fillId="0" borderId="1" xfId="0" applyNumberFormat="1" applyBorder="1"/>
    <xf numFmtId="165" fontId="5" fillId="4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9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5" fillId="5" borderId="1" xfId="0" applyFont="1" applyFill="1" applyBorder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4" borderId="1" xfId="0" applyNumberFormat="1" applyFill="1" applyBorder="1"/>
    <xf numFmtId="165" fontId="5" fillId="4" borderId="1" xfId="0" applyNumberFormat="1" applyFont="1" applyFill="1" applyBorder="1"/>
    <xf numFmtId="49" fontId="15" fillId="0" borderId="1" xfId="0" applyNumberFormat="1" applyFont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vertical="center"/>
    </xf>
    <xf numFmtId="0" fontId="9" fillId="0" borderId="0" xfId="0" applyFont="1"/>
    <xf numFmtId="1" fontId="5" fillId="3" borderId="0" xfId="0" applyNumberFormat="1" applyFont="1" applyFill="1" applyAlignment="1">
      <alignment horizontal="center" vertical="center" wrapText="1"/>
    </xf>
    <xf numFmtId="9" fontId="9" fillId="0" borderId="0" xfId="0" applyNumberFormat="1" applyFont="1"/>
    <xf numFmtId="2" fontId="9" fillId="0" borderId="0" xfId="0" applyNumberFormat="1" applyFont="1"/>
    <xf numFmtId="9" fontId="10" fillId="0" borderId="0" xfId="0" applyNumberFormat="1" applyFont="1"/>
    <xf numFmtId="0" fontId="10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165" fontId="19" fillId="3" borderId="1" xfId="1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65" fontId="2" fillId="0" borderId="1" xfId="0" applyNumberFormat="1" applyFont="1" applyBorder="1"/>
    <xf numFmtId="0" fontId="21" fillId="5" borderId="1" xfId="0" applyFont="1" applyFill="1" applyBorder="1"/>
    <xf numFmtId="165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 vertical="center"/>
    </xf>
    <xf numFmtId="0" fontId="18" fillId="4" borderId="1" xfId="0" applyFont="1" applyFill="1" applyBorder="1" applyAlignment="1">
      <alignment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165" fontId="19" fillId="4" borderId="1" xfId="0" applyNumberFormat="1" applyFont="1" applyFill="1" applyBorder="1" applyAlignment="1">
      <alignment horizontal="right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9" fillId="3" borderId="1" xfId="9" applyFont="1" applyFill="1" applyBorder="1" applyAlignment="1">
      <alignment horizontal="left" vertical="center"/>
    </xf>
    <xf numFmtId="0" fontId="19" fillId="3" borderId="1" xfId="9" applyFont="1" applyFill="1" applyBorder="1" applyAlignment="1">
      <alignment horizontal="justify" vertical="center"/>
    </xf>
    <xf numFmtId="0" fontId="24" fillId="3" borderId="1" xfId="0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2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10">
    <cellStyle name="Comma" xfId="1" builtinId="3"/>
    <cellStyle name="Comma 7" xfId="7"/>
    <cellStyle name="Normal" xfId="0" builtinId="0"/>
    <cellStyle name="Normal 10" xfId="6"/>
    <cellStyle name="Normal 2" xfId="3"/>
    <cellStyle name="Normal 3" xfId="4"/>
    <cellStyle name="Normal 3 2" xfId="8"/>
    <cellStyle name="Обычный 4_პუშკინის 13" xfId="2"/>
    <cellStyle name="მძიმე 2" xfId="5"/>
    <cellStyle name="ჩვეულებრივი 2" xfId="9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C15" sqref="C15:E18"/>
    </sheetView>
  </sheetViews>
  <sheetFormatPr defaultRowHeight="12.75" x14ac:dyDescent="0.2"/>
  <cols>
    <col min="1" max="1" width="4" style="2" customWidth="1"/>
    <col min="2" max="2" width="14.140625" style="2" customWidth="1"/>
    <col min="3" max="3" width="64.140625" style="2" customWidth="1"/>
    <col min="4" max="4" width="25.28515625" style="2" customWidth="1"/>
    <col min="5" max="5" width="17.140625" style="2" customWidth="1"/>
    <col min="6" max="6" width="16.140625" style="2" customWidth="1"/>
    <col min="7" max="7" width="11.85546875" style="2" customWidth="1"/>
    <col min="8" max="16384" width="9.140625" style="2"/>
  </cols>
  <sheetData>
    <row r="1" spans="1:6" ht="27.75" customHeight="1" x14ac:dyDescent="0.2">
      <c r="A1" s="90" t="s">
        <v>42</v>
      </c>
      <c r="B1" s="90"/>
      <c r="C1" s="90"/>
      <c r="D1" s="90"/>
      <c r="E1" s="90"/>
      <c r="F1" s="90"/>
    </row>
    <row r="2" spans="1:6" ht="14.25" x14ac:dyDescent="0.2">
      <c r="A2" s="90" t="s">
        <v>68</v>
      </c>
      <c r="B2" s="90"/>
      <c r="C2" s="90"/>
      <c r="D2" s="3"/>
      <c r="E2" s="3"/>
      <c r="F2" s="3"/>
    </row>
    <row r="3" spans="1:6" ht="14.25" x14ac:dyDescent="0.2">
      <c r="A3" s="91" t="s">
        <v>12</v>
      </c>
      <c r="B3" s="91"/>
      <c r="C3" s="91"/>
      <c r="D3" s="4"/>
      <c r="E3" s="4"/>
      <c r="F3" s="4" t="s">
        <v>43</v>
      </c>
    </row>
    <row r="4" spans="1:6" ht="13.5" x14ac:dyDescent="0.25">
      <c r="A4" s="1"/>
      <c r="B4" s="1"/>
      <c r="C4" s="1"/>
      <c r="D4" s="1"/>
      <c r="E4" s="1"/>
    </row>
    <row r="5" spans="1:6" s="7" customFormat="1" ht="28.5" x14ac:dyDescent="0.2">
      <c r="A5" s="5" t="s">
        <v>0</v>
      </c>
      <c r="B5" s="5"/>
      <c r="C5" s="5" t="s">
        <v>1</v>
      </c>
      <c r="D5" s="6" t="s">
        <v>2</v>
      </c>
      <c r="E5" s="6" t="s">
        <v>3</v>
      </c>
      <c r="F5" s="6" t="s">
        <v>4</v>
      </c>
    </row>
    <row r="6" spans="1:6" s="7" customFormat="1" ht="14.25" x14ac:dyDescent="0.2">
      <c r="A6" s="8">
        <v>1</v>
      </c>
      <c r="B6" s="8"/>
      <c r="C6" s="8">
        <v>2</v>
      </c>
      <c r="D6" s="8">
        <v>3</v>
      </c>
      <c r="E6" s="8">
        <v>4</v>
      </c>
      <c r="F6" s="8">
        <v>5</v>
      </c>
    </row>
    <row r="7" spans="1:6" s="7" customFormat="1" ht="27.75" customHeight="1" x14ac:dyDescent="0.2">
      <c r="A7" s="9">
        <v>1</v>
      </c>
      <c r="B7" s="9" t="s">
        <v>5</v>
      </c>
      <c r="C7" s="54" t="s">
        <v>45</v>
      </c>
      <c r="D7" s="9" t="s">
        <v>6</v>
      </c>
      <c r="E7" s="10">
        <f>'დანართი 1-1'!M47</f>
        <v>0</v>
      </c>
      <c r="F7" s="10">
        <f>'დანართი 1-1'!J47</f>
        <v>0</v>
      </c>
    </row>
    <row r="8" spans="1:6" s="7" customFormat="1" ht="14.25" x14ac:dyDescent="0.2">
      <c r="A8" s="9"/>
      <c r="B8" s="9"/>
      <c r="C8" s="5" t="s">
        <v>7</v>
      </c>
      <c r="D8" s="5"/>
      <c r="E8" s="11">
        <f>SUM(E7:E7)</f>
        <v>0</v>
      </c>
      <c r="F8" s="11">
        <f>SUM(F7:F7)</f>
        <v>0</v>
      </c>
    </row>
    <row r="9" spans="1:6" s="7" customFormat="1" ht="14.25" x14ac:dyDescent="0.2">
      <c r="A9" s="12"/>
      <c r="B9" s="12"/>
      <c r="C9" s="5" t="s">
        <v>8</v>
      </c>
      <c r="D9" s="13">
        <v>0.05</v>
      </c>
      <c r="E9" s="11">
        <f>E8*D9</f>
        <v>0</v>
      </c>
      <c r="F9" s="11">
        <f>F8*D9</f>
        <v>0</v>
      </c>
    </row>
    <row r="10" spans="1:6" s="7" customFormat="1" ht="14.25" x14ac:dyDescent="0.2">
      <c r="A10" s="12"/>
      <c r="B10" s="12"/>
      <c r="C10" s="5" t="s">
        <v>7</v>
      </c>
      <c r="D10" s="5"/>
      <c r="E10" s="11">
        <f>SUM(E8:E9)</f>
        <v>0</v>
      </c>
      <c r="F10" s="11">
        <f>SUM(F8:F9)</f>
        <v>0</v>
      </c>
    </row>
    <row r="11" spans="1:6" s="7" customFormat="1" ht="14.25" x14ac:dyDescent="0.2">
      <c r="A11" s="12"/>
      <c r="B11" s="12"/>
      <c r="C11" s="5" t="s">
        <v>9</v>
      </c>
      <c r="D11" s="13">
        <v>0.02</v>
      </c>
      <c r="E11" s="11">
        <f>F11</f>
        <v>0</v>
      </c>
      <c r="F11" s="11">
        <f>F10*D11</f>
        <v>0</v>
      </c>
    </row>
    <row r="12" spans="1:6" s="7" customFormat="1" ht="14.25" x14ac:dyDescent="0.2">
      <c r="A12" s="12"/>
      <c r="B12" s="12"/>
      <c r="C12" s="5" t="s">
        <v>7</v>
      </c>
      <c r="D12" s="5"/>
      <c r="E12" s="11">
        <f>SUM(E10:E11)</f>
        <v>0</v>
      </c>
      <c r="F12" s="11">
        <f>SUM(F10:F11)</f>
        <v>0</v>
      </c>
    </row>
    <row r="13" spans="1:6" s="7" customFormat="1" ht="14.25" x14ac:dyDescent="0.2">
      <c r="A13" s="12"/>
      <c r="B13" s="12"/>
      <c r="C13" s="5" t="s">
        <v>10</v>
      </c>
      <c r="D13" s="13">
        <v>0.18</v>
      </c>
      <c r="E13" s="11">
        <f>E12*D13</f>
        <v>0</v>
      </c>
      <c r="F13" s="11">
        <f>F12*D13</f>
        <v>0</v>
      </c>
    </row>
    <row r="14" spans="1:6" s="7" customFormat="1" ht="14.25" x14ac:dyDescent="0.2">
      <c r="A14" s="12"/>
      <c r="B14" s="12"/>
      <c r="C14" s="5" t="s">
        <v>11</v>
      </c>
      <c r="D14" s="5"/>
      <c r="E14" s="11">
        <f>SUM(E12:E13)</f>
        <v>0</v>
      </c>
      <c r="F14" s="11">
        <f>SUM(F12:F13)</f>
        <v>0</v>
      </c>
    </row>
    <row r="15" spans="1:6" ht="13.5" x14ac:dyDescent="0.25">
      <c r="A15" s="1"/>
      <c r="B15" s="1"/>
      <c r="C15" s="1"/>
      <c r="D15" s="1"/>
      <c r="E15" s="1"/>
    </row>
    <row r="16" spans="1:6" ht="15" x14ac:dyDescent="0.25">
      <c r="A16" s="14"/>
      <c r="B16" s="14"/>
      <c r="C16" s="57"/>
      <c r="D16" s="57"/>
      <c r="E16" s="57"/>
      <c r="F16" s="49"/>
    </row>
    <row r="17" spans="1:10" ht="15" x14ac:dyDescent="0.25">
      <c r="A17" s="14"/>
      <c r="B17" s="14"/>
      <c r="C17" s="57"/>
      <c r="D17" s="57"/>
      <c r="E17" s="57"/>
      <c r="F17" s="49"/>
    </row>
    <row r="18" spans="1:10" ht="13.5" x14ac:dyDescent="0.25">
      <c r="A18" s="14"/>
      <c r="B18" s="14"/>
      <c r="C18" s="15"/>
      <c r="D18" s="14"/>
      <c r="E18" s="14"/>
      <c r="F18" s="14"/>
    </row>
    <row r="19" spans="1:10" x14ac:dyDescent="0.2">
      <c r="E19" s="16"/>
    </row>
    <row r="21" spans="1:10" ht="13.5" x14ac:dyDescent="0.25">
      <c r="A21" s="17"/>
      <c r="B21" s="17"/>
      <c r="C21" s="17"/>
      <c r="D21" s="17"/>
      <c r="E21" s="17"/>
      <c r="F21" s="14"/>
    </row>
    <row r="22" spans="1:10" ht="15" x14ac:dyDescent="0.25">
      <c r="A22" s="17"/>
      <c r="B22" s="18"/>
      <c r="C22" s="19"/>
      <c r="D22" s="20"/>
      <c r="E22" s="20"/>
      <c r="F22" s="20"/>
    </row>
    <row r="23" spans="1:10" ht="15" x14ac:dyDescent="0.25">
      <c r="A23" s="17"/>
      <c r="B23" s="21"/>
      <c r="C23" s="19"/>
      <c r="D23" s="20"/>
      <c r="E23" s="20"/>
      <c r="F23" s="20"/>
    </row>
    <row r="24" spans="1:10" ht="15" x14ac:dyDescent="0.25">
      <c r="A24" s="17"/>
      <c r="B24" s="21"/>
      <c r="F24" s="22"/>
      <c r="G24" s="20"/>
      <c r="H24" s="20"/>
      <c r="I24" s="20"/>
      <c r="J24" s="20"/>
    </row>
    <row r="25" spans="1:10" ht="13.5" x14ac:dyDescent="0.25">
      <c r="A25" s="23"/>
      <c r="B25" s="23"/>
      <c r="C25" s="23"/>
      <c r="D25" s="23"/>
      <c r="E25" s="23"/>
      <c r="F25" s="14"/>
    </row>
    <row r="26" spans="1:10" ht="15" x14ac:dyDescent="0.25">
      <c r="A26" s="14"/>
      <c r="B26" s="22"/>
      <c r="C26" s="22"/>
      <c r="D26" s="22"/>
      <c r="E26" s="14"/>
      <c r="F26" s="14"/>
    </row>
    <row r="27" spans="1:10" ht="13.5" x14ac:dyDescent="0.25">
      <c r="A27" s="14"/>
      <c r="B27" s="14"/>
      <c r="C27" s="14"/>
      <c r="D27" s="14"/>
      <c r="E27" s="14"/>
      <c r="F27" s="14"/>
    </row>
    <row r="28" spans="1:10" ht="13.5" x14ac:dyDescent="0.25">
      <c r="A28" s="14"/>
      <c r="B28" s="14"/>
      <c r="C28" s="14"/>
      <c r="D28" s="14"/>
      <c r="E28" s="14"/>
      <c r="F28" s="14"/>
    </row>
    <row r="29" spans="1:10" ht="13.5" x14ac:dyDescent="0.25">
      <c r="A29" s="14"/>
      <c r="B29" s="14"/>
      <c r="C29" s="14"/>
      <c r="D29" s="14"/>
      <c r="E29" s="14"/>
      <c r="F29" s="14"/>
    </row>
    <row r="30" spans="1:10" ht="13.5" x14ac:dyDescent="0.25">
      <c r="A30" s="14"/>
      <c r="B30" s="14"/>
      <c r="C30" s="14"/>
      <c r="D30" s="14"/>
      <c r="E30" s="14"/>
      <c r="F30" s="14"/>
    </row>
  </sheetData>
  <mergeCells count="3">
    <mergeCell ref="A2:C2"/>
    <mergeCell ref="A3:C3"/>
    <mergeCell ref="A1:F1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tabSelected="1" topLeftCell="A34" workbookViewId="0">
      <selection activeCell="C49" sqref="C49:F51"/>
    </sheetView>
  </sheetViews>
  <sheetFormatPr defaultRowHeight="15" x14ac:dyDescent="0.25"/>
  <cols>
    <col min="1" max="1" width="3.28515625" customWidth="1"/>
    <col min="2" max="2" width="9.5703125" customWidth="1"/>
    <col min="3" max="3" width="62.140625" customWidth="1"/>
    <col min="5" max="6" width="11.140625" customWidth="1"/>
    <col min="8" max="8" width="10.140625" customWidth="1"/>
    <col min="10" max="10" width="8.42578125" customWidth="1"/>
    <col min="12" max="13" width="9.85546875" customWidth="1"/>
  </cols>
  <sheetData>
    <row r="1" spans="1:28" x14ac:dyDescent="0.25">
      <c r="A1" s="103" t="s">
        <v>45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28" x14ac:dyDescent="0.25">
      <c r="A2" s="91" t="s">
        <v>25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28" x14ac:dyDescent="0.25">
      <c r="A3" s="90" t="s">
        <v>68</v>
      </c>
      <c r="B3" s="90"/>
      <c r="C3" s="90"/>
      <c r="D3" s="90"/>
      <c r="E3" s="90"/>
      <c r="F3" s="42"/>
      <c r="G3" s="42"/>
      <c r="H3" s="42"/>
      <c r="I3" s="42"/>
      <c r="J3" s="42"/>
      <c r="K3" s="42"/>
      <c r="L3" s="91" t="s">
        <v>41</v>
      </c>
      <c r="M3" s="91"/>
    </row>
    <row r="4" spans="1:28" x14ac:dyDescent="0.25">
      <c r="A4" s="104" t="s">
        <v>12</v>
      </c>
      <c r="B4" s="104"/>
      <c r="C4" s="104"/>
      <c r="D4" s="104"/>
      <c r="E4" s="104"/>
      <c r="F4" s="43"/>
      <c r="G4" s="105"/>
      <c r="H4" s="105"/>
      <c r="I4" s="105"/>
      <c r="J4" s="105"/>
      <c r="K4" s="105"/>
      <c r="L4" s="105"/>
      <c r="M4" s="50"/>
    </row>
    <row r="5" spans="1:28" ht="33.75" customHeight="1" x14ac:dyDescent="0.25">
      <c r="A5" s="99" t="s">
        <v>13</v>
      </c>
      <c r="B5" s="101" t="s">
        <v>26</v>
      </c>
      <c r="C5" s="99" t="s">
        <v>27</v>
      </c>
      <c r="D5" s="99" t="s">
        <v>28</v>
      </c>
      <c r="E5" s="97" t="s">
        <v>29</v>
      </c>
      <c r="F5" s="98"/>
      <c r="G5" s="95" t="s">
        <v>30</v>
      </c>
      <c r="H5" s="96"/>
      <c r="I5" s="95" t="s">
        <v>31</v>
      </c>
      <c r="J5" s="96"/>
      <c r="K5" s="97" t="s">
        <v>32</v>
      </c>
      <c r="L5" s="98"/>
      <c r="M5" s="99" t="s">
        <v>22</v>
      </c>
    </row>
    <row r="6" spans="1:28" ht="30" x14ac:dyDescent="0.25">
      <c r="A6" s="100"/>
      <c r="B6" s="102"/>
      <c r="C6" s="100"/>
      <c r="D6" s="100"/>
      <c r="E6" s="39" t="s">
        <v>33</v>
      </c>
      <c r="F6" s="40" t="s">
        <v>34</v>
      </c>
      <c r="G6" s="41" t="s">
        <v>35</v>
      </c>
      <c r="H6" s="40" t="s">
        <v>22</v>
      </c>
      <c r="I6" s="41" t="s">
        <v>35</v>
      </c>
      <c r="J6" s="40" t="s">
        <v>22</v>
      </c>
      <c r="K6" s="41" t="s">
        <v>35</v>
      </c>
      <c r="L6" s="40" t="s">
        <v>22</v>
      </c>
      <c r="M6" s="100"/>
    </row>
    <row r="7" spans="1:28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</row>
    <row r="8" spans="1:28" s="7" customFormat="1" ht="22.5" x14ac:dyDescent="0.2">
      <c r="A8" s="92">
        <v>1</v>
      </c>
      <c r="B8" s="68" t="s">
        <v>49</v>
      </c>
      <c r="C8" s="67" t="s">
        <v>46</v>
      </c>
      <c r="D8" s="60" t="s">
        <v>14</v>
      </c>
      <c r="E8" s="69"/>
      <c r="F8" s="70">
        <v>248</v>
      </c>
      <c r="G8" s="66"/>
      <c r="H8" s="66"/>
      <c r="I8" s="66"/>
      <c r="J8" s="66"/>
      <c r="K8" s="66"/>
      <c r="L8" s="66"/>
      <c r="M8" s="66"/>
      <c r="N8" s="51"/>
      <c r="O8" s="49"/>
      <c r="P8" s="52"/>
      <c r="Q8" s="53"/>
      <c r="R8" s="52"/>
      <c r="S8" s="24"/>
      <c r="T8" s="53"/>
      <c r="V8" s="24"/>
      <c r="W8" s="53"/>
      <c r="Y8" s="24"/>
      <c r="Z8" s="53"/>
      <c r="AB8" s="52"/>
    </row>
    <row r="9" spans="1:28" s="7" customFormat="1" x14ac:dyDescent="0.2">
      <c r="A9" s="93"/>
      <c r="B9" s="76"/>
      <c r="C9" s="77" t="s">
        <v>15</v>
      </c>
      <c r="D9" s="78" t="s">
        <v>16</v>
      </c>
      <c r="E9" s="72">
        <v>1.1000000000000001</v>
      </c>
      <c r="F9" s="72">
        <f>E9*F8</f>
        <v>272.8</v>
      </c>
      <c r="G9" s="66"/>
      <c r="H9" s="66"/>
      <c r="I9" s="66"/>
      <c r="J9" s="66"/>
      <c r="K9" s="66"/>
      <c r="L9" s="66"/>
      <c r="M9" s="66"/>
      <c r="N9" s="51"/>
      <c r="O9" s="49"/>
      <c r="P9" s="52"/>
      <c r="Q9" s="53"/>
      <c r="R9" s="52"/>
      <c r="S9" s="24"/>
      <c r="T9" s="53"/>
      <c r="V9" s="24"/>
      <c r="W9" s="53"/>
      <c r="Y9" s="24"/>
      <c r="Z9" s="53"/>
      <c r="AB9" s="24"/>
    </row>
    <row r="10" spans="1:28" s="7" customFormat="1" x14ac:dyDescent="0.2">
      <c r="A10" s="94"/>
      <c r="B10" s="76"/>
      <c r="C10" s="71" t="s">
        <v>17</v>
      </c>
      <c r="D10" s="73" t="s">
        <v>18</v>
      </c>
      <c r="E10" s="72">
        <v>0.10299999999999999</v>
      </c>
      <c r="F10" s="72">
        <f>E10*F8</f>
        <v>25.543999999999997</v>
      </c>
      <c r="G10" s="66"/>
      <c r="H10" s="66"/>
      <c r="I10" s="66"/>
      <c r="J10" s="66"/>
      <c r="K10" s="66"/>
      <c r="L10" s="66"/>
      <c r="M10" s="66"/>
      <c r="N10" s="51"/>
      <c r="O10" s="49"/>
      <c r="P10" s="52"/>
      <c r="Q10" s="53"/>
      <c r="R10" s="52"/>
      <c r="S10" s="24"/>
      <c r="T10" s="53"/>
      <c r="V10" s="24"/>
      <c r="W10" s="53"/>
      <c r="Y10" s="24"/>
      <c r="Z10" s="53"/>
      <c r="AB10" s="24"/>
    </row>
    <row r="11" spans="1:28" ht="30" x14ac:dyDescent="0.25">
      <c r="A11" s="92">
        <v>2</v>
      </c>
      <c r="B11" s="31" t="s">
        <v>48</v>
      </c>
      <c r="C11" s="30" t="s">
        <v>47</v>
      </c>
      <c r="D11" s="60" t="s">
        <v>55</v>
      </c>
      <c r="E11" s="74"/>
      <c r="F11" s="29">
        <f>((F15*15.9)+(F17*62.8)+(F18*31.4)+(F16*6.39))/1000</f>
        <v>31.199279999999998</v>
      </c>
      <c r="G11" s="66"/>
      <c r="H11" s="66"/>
      <c r="I11" s="66"/>
      <c r="J11" s="66"/>
      <c r="K11" s="66"/>
      <c r="L11" s="66"/>
      <c r="M11" s="66"/>
    </row>
    <row r="12" spans="1:28" x14ac:dyDescent="0.25">
      <c r="A12" s="94"/>
      <c r="B12" s="56"/>
      <c r="C12" s="77" t="s">
        <v>15</v>
      </c>
      <c r="D12" s="78" t="s">
        <v>16</v>
      </c>
      <c r="E12" s="75">
        <v>30.1</v>
      </c>
      <c r="F12" s="75">
        <f>E12*F11</f>
        <v>939.09832800000004</v>
      </c>
      <c r="G12" s="66"/>
      <c r="H12" s="66"/>
      <c r="I12" s="66"/>
      <c r="J12" s="66"/>
      <c r="K12" s="66"/>
      <c r="L12" s="66"/>
      <c r="M12" s="66"/>
    </row>
    <row r="13" spans="1:28" s="26" customFormat="1" x14ac:dyDescent="0.25">
      <c r="A13" s="55"/>
      <c r="B13" s="79"/>
      <c r="C13" s="81" t="s">
        <v>54</v>
      </c>
      <c r="D13" s="83" t="s">
        <v>19</v>
      </c>
      <c r="E13" s="58">
        <v>2.79</v>
      </c>
      <c r="F13" s="58">
        <f>E13*F11</f>
        <v>87.045991199999989</v>
      </c>
      <c r="G13" s="66"/>
      <c r="H13" s="66"/>
      <c r="I13" s="66"/>
      <c r="J13" s="66"/>
      <c r="K13" s="66"/>
      <c r="L13" s="66"/>
      <c r="M13" s="66"/>
    </row>
    <row r="14" spans="1:28" s="26" customFormat="1" x14ac:dyDescent="0.25">
      <c r="A14" s="55"/>
      <c r="B14" s="79"/>
      <c r="C14" s="82" t="s">
        <v>50</v>
      </c>
      <c r="D14" s="83" t="s">
        <v>18</v>
      </c>
      <c r="E14" s="58">
        <v>6.46</v>
      </c>
      <c r="F14" s="58">
        <f>E14*F11</f>
        <v>201.54734879999998</v>
      </c>
      <c r="G14" s="66"/>
      <c r="H14" s="66"/>
      <c r="I14" s="66"/>
      <c r="J14" s="66"/>
      <c r="K14" s="66"/>
      <c r="L14" s="66"/>
      <c r="M14" s="66"/>
    </row>
    <row r="15" spans="1:28" s="26" customFormat="1" x14ac:dyDescent="0.25">
      <c r="A15" s="55"/>
      <c r="B15" s="79"/>
      <c r="C15" s="81" t="s">
        <v>69</v>
      </c>
      <c r="D15" s="83" t="s">
        <v>20</v>
      </c>
      <c r="E15" s="58"/>
      <c r="F15" s="58">
        <v>621.6</v>
      </c>
      <c r="G15" s="66"/>
      <c r="H15" s="66"/>
      <c r="I15" s="66"/>
      <c r="J15" s="66"/>
      <c r="K15" s="66"/>
      <c r="L15" s="66"/>
      <c r="M15" s="66"/>
    </row>
    <row r="16" spans="1:28" s="26" customFormat="1" x14ac:dyDescent="0.25">
      <c r="A16" s="55"/>
      <c r="B16" s="79"/>
      <c r="C16" s="81" t="s">
        <v>67</v>
      </c>
      <c r="D16" s="83" t="s">
        <v>20</v>
      </c>
      <c r="E16" s="58"/>
      <c r="F16" s="58">
        <v>128</v>
      </c>
      <c r="G16" s="66"/>
      <c r="H16" s="66"/>
      <c r="I16" s="66"/>
      <c r="J16" s="66"/>
      <c r="K16" s="66"/>
      <c r="L16" s="66"/>
      <c r="M16" s="66"/>
    </row>
    <row r="17" spans="1:28" s="26" customFormat="1" ht="16.5" x14ac:dyDescent="0.25">
      <c r="A17" s="55"/>
      <c r="B17" s="79"/>
      <c r="C17" s="81" t="s">
        <v>70</v>
      </c>
      <c r="D17" s="83" t="s">
        <v>62</v>
      </c>
      <c r="E17" s="58"/>
      <c r="F17" s="58">
        <v>268.8</v>
      </c>
      <c r="G17" s="66"/>
      <c r="H17" s="66"/>
      <c r="I17" s="66"/>
      <c r="J17" s="66"/>
      <c r="K17" s="66"/>
      <c r="L17" s="66"/>
      <c r="M17" s="66"/>
    </row>
    <row r="18" spans="1:28" s="26" customFormat="1" ht="16.5" x14ac:dyDescent="0.25">
      <c r="A18" s="55"/>
      <c r="B18" s="79"/>
      <c r="C18" s="81" t="s">
        <v>71</v>
      </c>
      <c r="D18" s="83" t="s">
        <v>62</v>
      </c>
      <c r="E18" s="58"/>
      <c r="F18" s="58">
        <v>115.2</v>
      </c>
      <c r="G18" s="66"/>
      <c r="H18" s="66"/>
      <c r="I18" s="66"/>
      <c r="J18" s="66"/>
      <c r="K18" s="66"/>
      <c r="L18" s="66"/>
      <c r="M18" s="66"/>
    </row>
    <row r="19" spans="1:28" s="26" customFormat="1" x14ac:dyDescent="0.25">
      <c r="A19" s="55"/>
      <c r="B19" s="79"/>
      <c r="C19" s="82" t="s">
        <v>51</v>
      </c>
      <c r="D19" s="83" t="s">
        <v>52</v>
      </c>
      <c r="E19" s="58">
        <v>1.2</v>
      </c>
      <c r="F19" s="58">
        <f>E19*F11</f>
        <v>37.439135999999998</v>
      </c>
      <c r="G19" s="66"/>
      <c r="H19" s="66"/>
      <c r="I19" s="66"/>
      <c r="J19" s="66"/>
      <c r="K19" s="66"/>
      <c r="L19" s="66"/>
      <c r="M19" s="66"/>
    </row>
    <row r="20" spans="1:28" s="26" customFormat="1" x14ac:dyDescent="0.25">
      <c r="A20" s="55"/>
      <c r="B20" s="79"/>
      <c r="C20" s="59" t="s">
        <v>53</v>
      </c>
      <c r="D20" s="83" t="s">
        <v>52</v>
      </c>
      <c r="E20" s="58">
        <v>2.0299999999999998</v>
      </c>
      <c r="F20" s="58">
        <f>E20*F11</f>
        <v>63.334538399999992</v>
      </c>
      <c r="G20" s="66"/>
      <c r="H20" s="66"/>
      <c r="I20" s="66"/>
      <c r="J20" s="66"/>
      <c r="K20" s="66"/>
      <c r="L20" s="66"/>
      <c r="M20" s="66"/>
    </row>
    <row r="21" spans="1:28" s="26" customFormat="1" x14ac:dyDescent="0.25">
      <c r="A21" s="55"/>
      <c r="B21" s="79"/>
      <c r="C21" s="59" t="s">
        <v>36</v>
      </c>
      <c r="D21" s="83" t="s">
        <v>52</v>
      </c>
      <c r="E21" s="58">
        <v>10.5</v>
      </c>
      <c r="F21" s="58">
        <f>E21*F11</f>
        <v>327.59243999999995</v>
      </c>
      <c r="G21" s="66"/>
      <c r="H21" s="66"/>
      <c r="I21" s="66"/>
      <c r="J21" s="66"/>
      <c r="K21" s="66"/>
      <c r="L21" s="66"/>
      <c r="M21" s="66"/>
    </row>
    <row r="22" spans="1:28" s="26" customFormat="1" x14ac:dyDescent="0.25">
      <c r="A22" s="55"/>
      <c r="B22" s="79"/>
      <c r="C22" s="82" t="s">
        <v>37</v>
      </c>
      <c r="D22" s="88" t="s">
        <v>18</v>
      </c>
      <c r="E22" s="58">
        <v>2.78</v>
      </c>
      <c r="F22" s="58">
        <f>E22*F11</f>
        <v>86.73399839999999</v>
      </c>
      <c r="G22" s="66"/>
      <c r="H22" s="66"/>
      <c r="I22" s="66"/>
      <c r="J22" s="66"/>
      <c r="K22" s="66"/>
      <c r="L22" s="66"/>
      <c r="M22" s="66"/>
    </row>
    <row r="23" spans="1:28" s="7" customFormat="1" ht="22.5" x14ac:dyDescent="0.2">
      <c r="A23" s="92">
        <v>5</v>
      </c>
      <c r="B23" s="68" t="s">
        <v>56</v>
      </c>
      <c r="C23" s="67" t="s">
        <v>57</v>
      </c>
      <c r="D23" s="60" t="s">
        <v>55</v>
      </c>
      <c r="E23" s="69"/>
      <c r="F23" s="70">
        <f>F27*14.13/1000</f>
        <v>1.80864</v>
      </c>
      <c r="G23" s="66"/>
      <c r="H23" s="66"/>
      <c r="I23" s="66"/>
      <c r="J23" s="66"/>
      <c r="K23" s="66"/>
      <c r="L23" s="66"/>
      <c r="M23" s="66"/>
      <c r="N23" s="51"/>
      <c r="O23" s="49"/>
      <c r="P23" s="52"/>
      <c r="Q23" s="53"/>
      <c r="R23" s="52"/>
      <c r="S23" s="24"/>
      <c r="T23" s="53"/>
      <c r="V23" s="24"/>
      <c r="W23" s="53"/>
      <c r="Y23" s="24"/>
      <c r="Z23" s="53"/>
      <c r="AB23" s="52"/>
    </row>
    <row r="24" spans="1:28" x14ac:dyDescent="0.25">
      <c r="A24" s="93"/>
      <c r="B24" s="56"/>
      <c r="C24" s="77" t="s">
        <v>15</v>
      </c>
      <c r="D24" s="78" t="s">
        <v>16</v>
      </c>
      <c r="E24" s="75">
        <v>14.2</v>
      </c>
      <c r="F24" s="75">
        <f>E24*F23</f>
        <v>25.682687999999999</v>
      </c>
      <c r="G24" s="66"/>
      <c r="H24" s="66"/>
      <c r="I24" s="66"/>
      <c r="J24" s="66"/>
      <c r="K24" s="66"/>
      <c r="L24" s="66"/>
      <c r="M24" s="66"/>
    </row>
    <row r="25" spans="1:28" s="26" customFormat="1" x14ac:dyDescent="0.25">
      <c r="A25" s="93"/>
      <c r="B25" s="79"/>
      <c r="C25" s="81" t="s">
        <v>58</v>
      </c>
      <c r="D25" s="80" t="s">
        <v>19</v>
      </c>
      <c r="E25" s="58">
        <v>2.1</v>
      </c>
      <c r="F25" s="58">
        <f>E25*F23</f>
        <v>3.7981440000000002</v>
      </c>
      <c r="G25" s="66"/>
      <c r="H25" s="66"/>
      <c r="I25" s="66"/>
      <c r="J25" s="66"/>
      <c r="K25" s="66"/>
      <c r="L25" s="66"/>
      <c r="M25" s="66"/>
    </row>
    <row r="26" spans="1:28" s="26" customFormat="1" x14ac:dyDescent="0.25">
      <c r="A26" s="93"/>
      <c r="B26" s="79"/>
      <c r="C26" s="82" t="s">
        <v>50</v>
      </c>
      <c r="D26" s="83" t="s">
        <v>18</v>
      </c>
      <c r="E26" s="58">
        <v>0.79</v>
      </c>
      <c r="F26" s="58">
        <f>E26*F23</f>
        <v>1.4288256000000001</v>
      </c>
      <c r="G26" s="66"/>
      <c r="H26" s="66"/>
      <c r="I26" s="66"/>
      <c r="J26" s="66"/>
      <c r="K26" s="66"/>
      <c r="L26" s="66"/>
      <c r="M26" s="66"/>
    </row>
    <row r="27" spans="1:28" s="26" customFormat="1" x14ac:dyDescent="0.25">
      <c r="A27" s="93"/>
      <c r="B27" s="79"/>
      <c r="C27" s="81" t="s">
        <v>61</v>
      </c>
      <c r="D27" s="83" t="s">
        <v>20</v>
      </c>
      <c r="E27" s="58"/>
      <c r="F27" s="58">
        <v>128</v>
      </c>
      <c r="G27" s="66"/>
      <c r="H27" s="66"/>
      <c r="I27" s="66"/>
      <c r="J27" s="66"/>
      <c r="K27" s="66"/>
      <c r="L27" s="66"/>
      <c r="M27" s="66"/>
    </row>
    <row r="28" spans="1:28" s="26" customFormat="1" x14ac:dyDescent="0.25">
      <c r="A28" s="93"/>
      <c r="B28" s="79"/>
      <c r="C28" s="82" t="s">
        <v>51</v>
      </c>
      <c r="D28" s="83" t="s">
        <v>52</v>
      </c>
      <c r="E28" s="58">
        <v>1.5</v>
      </c>
      <c r="F28" s="58">
        <f>E28*F23</f>
        <v>2.7129599999999998</v>
      </c>
      <c r="G28" s="66"/>
      <c r="H28" s="66"/>
      <c r="I28" s="66"/>
      <c r="J28" s="66"/>
      <c r="K28" s="66"/>
      <c r="L28" s="66"/>
      <c r="M28" s="66"/>
    </row>
    <row r="29" spans="1:28" s="26" customFormat="1" x14ac:dyDescent="0.25">
      <c r="A29" s="93"/>
      <c r="B29" s="79"/>
      <c r="C29" s="59" t="s">
        <v>53</v>
      </c>
      <c r="D29" s="83" t="s">
        <v>52</v>
      </c>
      <c r="E29" s="58">
        <v>4.4000000000000004</v>
      </c>
      <c r="F29" s="58">
        <f>E29*F23</f>
        <v>7.9580160000000006</v>
      </c>
      <c r="G29" s="66"/>
      <c r="H29" s="66"/>
      <c r="I29" s="66"/>
      <c r="J29" s="66"/>
      <c r="K29" s="66"/>
      <c r="L29" s="66"/>
      <c r="M29" s="66"/>
    </row>
    <row r="30" spans="1:28" s="26" customFormat="1" x14ac:dyDescent="0.25">
      <c r="A30" s="93"/>
      <c r="B30" s="79"/>
      <c r="C30" s="59" t="s">
        <v>36</v>
      </c>
      <c r="D30" s="83" t="s">
        <v>52</v>
      </c>
      <c r="E30" s="58">
        <v>11.4</v>
      </c>
      <c r="F30" s="58">
        <f>E30*F23</f>
        <v>20.618496</v>
      </c>
      <c r="G30" s="66"/>
      <c r="H30" s="66"/>
      <c r="I30" s="66"/>
      <c r="J30" s="66"/>
      <c r="K30" s="66"/>
      <c r="L30" s="66"/>
      <c r="M30" s="66"/>
    </row>
    <row r="31" spans="1:28" s="26" customFormat="1" x14ac:dyDescent="0.25">
      <c r="A31" s="93"/>
      <c r="B31" s="79"/>
      <c r="C31" s="82" t="s">
        <v>37</v>
      </c>
      <c r="D31" s="88" t="s">
        <v>18</v>
      </c>
      <c r="E31" s="58">
        <v>2.78</v>
      </c>
      <c r="F31" s="58">
        <f>E31*F23</f>
        <v>5.0280192000000001</v>
      </c>
      <c r="G31" s="66"/>
      <c r="H31" s="66"/>
      <c r="I31" s="66"/>
      <c r="J31" s="66"/>
      <c r="K31" s="66"/>
      <c r="L31" s="66"/>
      <c r="M31" s="66"/>
    </row>
    <row r="32" spans="1:28" ht="24" x14ac:dyDescent="0.25">
      <c r="A32" s="92">
        <v>7</v>
      </c>
      <c r="B32" s="84" t="s">
        <v>59</v>
      </c>
      <c r="C32" s="86" t="s">
        <v>60</v>
      </c>
      <c r="D32" s="60" t="s">
        <v>55</v>
      </c>
      <c r="E32" s="44"/>
      <c r="F32" s="45">
        <f>F35*4.71/1000</f>
        <v>2.1194999999999999</v>
      </c>
      <c r="G32" s="66"/>
      <c r="H32" s="66"/>
      <c r="I32" s="66"/>
      <c r="J32" s="66"/>
      <c r="K32" s="66"/>
      <c r="L32" s="66"/>
      <c r="M32" s="66"/>
    </row>
    <row r="33" spans="1:13" x14ac:dyDescent="0.25">
      <c r="A33" s="93"/>
      <c r="B33" s="85"/>
      <c r="C33" s="77" t="s">
        <v>15</v>
      </c>
      <c r="D33" s="78" t="s">
        <v>16</v>
      </c>
      <c r="E33" s="28">
        <v>31.4</v>
      </c>
      <c r="F33" s="28">
        <f>E33*F32</f>
        <v>66.552299999999988</v>
      </c>
      <c r="G33" s="66"/>
      <c r="H33" s="66"/>
      <c r="I33" s="66"/>
      <c r="J33" s="66"/>
      <c r="K33" s="66"/>
      <c r="L33" s="66"/>
      <c r="M33" s="66"/>
    </row>
    <row r="34" spans="1:13" x14ac:dyDescent="0.25">
      <c r="A34" s="93"/>
      <c r="B34" s="85"/>
      <c r="C34" s="82" t="s">
        <v>50</v>
      </c>
      <c r="D34" s="80" t="s">
        <v>18</v>
      </c>
      <c r="E34" s="28">
        <v>0.37</v>
      </c>
      <c r="F34" s="28">
        <f>E34*F32</f>
        <v>0.784215</v>
      </c>
      <c r="G34" s="66"/>
      <c r="H34" s="66"/>
      <c r="I34" s="66"/>
      <c r="J34" s="66"/>
      <c r="K34" s="66"/>
      <c r="L34" s="66"/>
      <c r="M34" s="66"/>
    </row>
    <row r="35" spans="1:13" x14ac:dyDescent="0.25">
      <c r="A35" s="93"/>
      <c r="B35" s="85"/>
      <c r="C35" s="87" t="s">
        <v>63</v>
      </c>
      <c r="D35" s="78" t="s">
        <v>40</v>
      </c>
      <c r="E35" s="28"/>
      <c r="F35" s="28">
        <v>450</v>
      </c>
      <c r="G35" s="66"/>
      <c r="H35" s="66"/>
      <c r="I35" s="66"/>
      <c r="J35" s="66"/>
      <c r="K35" s="66"/>
      <c r="L35" s="66"/>
      <c r="M35" s="66"/>
    </row>
    <row r="36" spans="1:13" x14ac:dyDescent="0.25">
      <c r="A36" s="94"/>
      <c r="B36" s="85"/>
      <c r="C36" s="82" t="s">
        <v>37</v>
      </c>
      <c r="D36" s="88" t="s">
        <v>18</v>
      </c>
      <c r="E36" s="28">
        <v>28.9</v>
      </c>
      <c r="F36" s="28">
        <f>E36*F32</f>
        <v>61.253549999999997</v>
      </c>
      <c r="G36" s="66"/>
      <c r="H36" s="66"/>
      <c r="I36" s="66"/>
      <c r="J36" s="66"/>
      <c r="K36" s="66"/>
      <c r="L36" s="66"/>
      <c r="M36" s="66"/>
    </row>
    <row r="37" spans="1:13" ht="22.5" x14ac:dyDescent="0.25">
      <c r="A37" s="92">
        <v>8</v>
      </c>
      <c r="B37" s="47" t="s">
        <v>64</v>
      </c>
      <c r="C37" s="30" t="s">
        <v>65</v>
      </c>
      <c r="D37" s="60" t="s">
        <v>55</v>
      </c>
      <c r="E37" s="45"/>
      <c r="F37" s="48">
        <f>(F32+F23+F11)*2</f>
        <v>70.254840000000002</v>
      </c>
      <c r="G37" s="66"/>
      <c r="H37" s="66"/>
      <c r="I37" s="66"/>
      <c r="J37" s="66"/>
      <c r="K37" s="66"/>
      <c r="L37" s="66"/>
      <c r="M37" s="66"/>
    </row>
    <row r="38" spans="1:13" x14ac:dyDescent="0.25">
      <c r="A38" s="93"/>
      <c r="B38" s="46"/>
      <c r="C38" s="77" t="s">
        <v>15</v>
      </c>
      <c r="D38" s="78" t="s">
        <v>16</v>
      </c>
      <c r="E38" s="61">
        <v>4.6399999999999997</v>
      </c>
      <c r="F38" s="61">
        <f>E38*F37</f>
        <v>325.98245759999998</v>
      </c>
      <c r="G38" s="66"/>
      <c r="H38" s="66"/>
      <c r="I38" s="66"/>
      <c r="J38" s="66"/>
      <c r="K38" s="66"/>
      <c r="L38" s="66"/>
      <c r="M38" s="66"/>
    </row>
    <row r="39" spans="1:13" x14ac:dyDescent="0.25">
      <c r="A39" s="93"/>
      <c r="B39" s="46"/>
      <c r="C39" s="82" t="s">
        <v>39</v>
      </c>
      <c r="D39" s="83" t="s">
        <v>21</v>
      </c>
      <c r="E39" s="61">
        <v>2</v>
      </c>
      <c r="F39" s="61">
        <f>E39*F37</f>
        <v>140.50968</v>
      </c>
      <c r="G39" s="66"/>
      <c r="H39" s="66"/>
      <c r="I39" s="66"/>
      <c r="J39" s="66"/>
      <c r="K39" s="66"/>
      <c r="L39" s="66"/>
      <c r="M39" s="66"/>
    </row>
    <row r="40" spans="1:13" ht="30" x14ac:dyDescent="0.25">
      <c r="A40" s="93"/>
      <c r="B40" s="46"/>
      <c r="C40" s="89" t="s">
        <v>66</v>
      </c>
      <c r="D40" s="78" t="s">
        <v>21</v>
      </c>
      <c r="E40" s="61">
        <v>4</v>
      </c>
      <c r="F40" s="61">
        <f>E40*F37</f>
        <v>281.01936000000001</v>
      </c>
      <c r="G40" s="66"/>
      <c r="H40" s="66"/>
      <c r="I40" s="66"/>
      <c r="J40" s="66"/>
      <c r="K40" s="66"/>
      <c r="L40" s="66"/>
      <c r="M40" s="66"/>
    </row>
    <row r="41" spans="1:13" x14ac:dyDescent="0.25">
      <c r="A41" s="34"/>
      <c r="B41" s="35"/>
      <c r="C41" s="32" t="s">
        <v>22</v>
      </c>
      <c r="D41" s="32"/>
      <c r="E41" s="33"/>
      <c r="F41" s="33"/>
      <c r="G41" s="66"/>
      <c r="H41" s="66"/>
      <c r="I41" s="66"/>
      <c r="J41" s="66"/>
      <c r="K41" s="66"/>
      <c r="L41" s="66"/>
      <c r="M41" s="66"/>
    </row>
    <row r="42" spans="1:13" x14ac:dyDescent="0.25">
      <c r="A42" s="34"/>
      <c r="B42" s="35"/>
      <c r="C42" s="32" t="s">
        <v>38</v>
      </c>
      <c r="D42" s="36">
        <v>0.05</v>
      </c>
      <c r="E42" s="33"/>
      <c r="F42" s="33"/>
      <c r="G42" s="66"/>
      <c r="H42" s="66"/>
      <c r="I42" s="66"/>
      <c r="J42" s="66"/>
      <c r="K42" s="66"/>
      <c r="L42" s="66"/>
      <c r="M42" s="66"/>
    </row>
    <row r="43" spans="1:13" x14ac:dyDescent="0.25">
      <c r="A43" s="37"/>
      <c r="B43" s="62"/>
      <c r="C43" s="32" t="s">
        <v>22</v>
      </c>
      <c r="D43" s="38"/>
      <c r="E43" s="63"/>
      <c r="F43" s="63"/>
      <c r="G43" s="66"/>
      <c r="H43" s="66"/>
      <c r="I43" s="66"/>
      <c r="J43" s="66"/>
      <c r="K43" s="66"/>
      <c r="L43" s="66"/>
      <c r="M43" s="66"/>
    </row>
    <row r="44" spans="1:13" x14ac:dyDescent="0.25">
      <c r="A44" s="37"/>
      <c r="B44" s="62"/>
      <c r="C44" s="32" t="s">
        <v>23</v>
      </c>
      <c r="D44" s="36">
        <v>0.1</v>
      </c>
      <c r="E44" s="65"/>
      <c r="F44" s="64"/>
      <c r="G44" s="66"/>
      <c r="H44" s="66"/>
      <c r="I44" s="66"/>
      <c r="J44" s="66"/>
      <c r="K44" s="66"/>
      <c r="L44" s="66"/>
      <c r="M44" s="66"/>
    </row>
    <row r="45" spans="1:13" x14ac:dyDescent="0.25">
      <c r="A45" s="37"/>
      <c r="B45" s="37"/>
      <c r="C45" s="32" t="s">
        <v>22</v>
      </c>
      <c r="D45" s="32"/>
      <c r="E45" s="65"/>
      <c r="F45" s="64"/>
      <c r="G45" s="66"/>
      <c r="H45" s="66"/>
      <c r="I45" s="66"/>
      <c r="J45" s="66"/>
      <c r="K45" s="66"/>
      <c r="L45" s="66"/>
      <c r="M45" s="66"/>
    </row>
    <row r="46" spans="1:13" x14ac:dyDescent="0.25">
      <c r="A46" s="37"/>
      <c r="B46" s="37"/>
      <c r="C46" s="32" t="s">
        <v>24</v>
      </c>
      <c r="D46" s="36">
        <v>0.08</v>
      </c>
      <c r="E46" s="65"/>
      <c r="F46" s="64"/>
      <c r="G46" s="66"/>
      <c r="H46" s="66"/>
      <c r="I46" s="66"/>
      <c r="J46" s="66"/>
      <c r="K46" s="66"/>
      <c r="L46" s="66"/>
      <c r="M46" s="66"/>
    </row>
    <row r="47" spans="1:13" x14ac:dyDescent="0.25">
      <c r="A47" s="37"/>
      <c r="B47" s="37"/>
      <c r="C47" s="32" t="s">
        <v>44</v>
      </c>
      <c r="D47" s="38"/>
      <c r="E47" s="65"/>
      <c r="F47" s="65"/>
      <c r="G47" s="66"/>
      <c r="H47" s="66"/>
      <c r="I47" s="66"/>
      <c r="J47" s="66"/>
      <c r="K47" s="66"/>
      <c r="L47" s="66"/>
      <c r="M47" s="66"/>
    </row>
    <row r="49" spans="3:6" x14ac:dyDescent="0.25">
      <c r="C49" s="15"/>
      <c r="D49" s="15"/>
      <c r="E49" s="15"/>
      <c r="F49" s="27"/>
    </row>
    <row r="50" spans="3:6" x14ac:dyDescent="0.25">
      <c r="C50" s="15"/>
      <c r="D50" s="15"/>
      <c r="E50" s="15"/>
      <c r="F50" s="27"/>
    </row>
  </sheetData>
  <mergeCells count="20">
    <mergeCell ref="A1:M1"/>
    <mergeCell ref="A2:M2"/>
    <mergeCell ref="L3:M3"/>
    <mergeCell ref="A4:E4"/>
    <mergeCell ref="G4:L4"/>
    <mergeCell ref="A3:E3"/>
    <mergeCell ref="M5:M6"/>
    <mergeCell ref="A11:A12"/>
    <mergeCell ref="A5:A6"/>
    <mergeCell ref="B5:B6"/>
    <mergeCell ref="C5:C6"/>
    <mergeCell ref="D5:D6"/>
    <mergeCell ref="E5:F5"/>
    <mergeCell ref="G5:H5"/>
    <mergeCell ref="A8:A10"/>
    <mergeCell ref="A23:A31"/>
    <mergeCell ref="A32:A36"/>
    <mergeCell ref="A37:A40"/>
    <mergeCell ref="I5:J5"/>
    <mergeCell ref="K5:L5"/>
  </mergeCells>
  <conditionalFormatting sqref="B8 C10:F10 C13:D22 C25:D31">
    <cfRule type="cellIs" dxfId="4" priority="10" stopIfTrue="1" operator="equal">
      <formula>8223.307275</formula>
    </cfRule>
  </conditionalFormatting>
  <conditionalFormatting sqref="B23">
    <cfRule type="cellIs" dxfId="3" priority="7" stopIfTrue="1" operator="equal">
      <formula>8223.307275</formula>
    </cfRule>
  </conditionalFormatting>
  <conditionalFormatting sqref="C34:D34">
    <cfRule type="cellIs" dxfId="2" priority="3" stopIfTrue="1" operator="equal">
      <formula>8223.307275</formula>
    </cfRule>
  </conditionalFormatting>
  <conditionalFormatting sqref="C36:D36">
    <cfRule type="cellIs" dxfId="1" priority="2" stopIfTrue="1" operator="equal">
      <formula>8223.307275</formula>
    </cfRule>
  </conditionalFormatting>
  <conditionalFormatting sqref="C39:D39">
    <cfRule type="cellIs" dxfId="0" priority="1" stopIfTrue="1" operator="equal">
      <formula>8223.307275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დანართი 1</vt:lpstr>
      <vt:lpstr>დანართი 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</dc:creator>
  <cp:lastModifiedBy>Soso Liparteliani</cp:lastModifiedBy>
  <dcterms:created xsi:type="dcterms:W3CDTF">2015-06-05T18:19:34Z</dcterms:created>
  <dcterms:modified xsi:type="dcterms:W3CDTF">2020-08-24T11:00:28Z</dcterms:modified>
</cp:coreProperties>
</file>