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0 წელი\2020 წლის ტენდერები\სამუშაო\მამულოს ჭაბურღილი და ქსელი\"/>
    </mc:Choice>
  </mc:AlternateContent>
  <bookViews>
    <workbookView xWindow="0" yWindow="0" windowWidth="28800" windowHeight="12435" tabRatio="878" activeTab="3"/>
  </bookViews>
  <sheets>
    <sheet name="AAA" sheetId="73" r:id="rId1"/>
    <sheet name="ჭაბურღილი" sheetId="80" r:id="rId2"/>
    <sheet name="მაგისტრალი" sheetId="81" r:id="rId3"/>
    <sheet name="რეზერვუარი" sheetId="77" r:id="rId4"/>
  </sheets>
  <calcPr calcId="152511"/>
</workbook>
</file>

<file path=xl/calcChain.xml><?xml version="1.0" encoding="utf-8"?>
<calcChain xmlns="http://schemas.openxmlformats.org/spreadsheetml/2006/main">
  <c r="E232" i="77" l="1"/>
  <c r="E231" i="77"/>
  <c r="E166" i="77"/>
  <c r="E165" i="77"/>
  <c r="E111" i="77"/>
  <c r="D71" i="77"/>
  <c r="E71" i="77" s="1"/>
  <c r="E59" i="81"/>
  <c r="E53" i="81"/>
  <c r="E47" i="81"/>
  <c r="E40" i="81"/>
  <c r="E39" i="81"/>
  <c r="E179" i="80" l="1"/>
  <c r="E178" i="80"/>
  <c r="D130" i="80"/>
  <c r="E130" i="80" s="1"/>
  <c r="E200" i="77" l="1"/>
  <c r="E189" i="77"/>
  <c r="E188" i="77"/>
  <c r="E186" i="77"/>
  <c r="E185" i="77"/>
  <c r="E173" i="77" l="1"/>
  <c r="E172" i="77"/>
  <c r="E170" i="77"/>
  <c r="E169" i="77"/>
  <c r="E160" i="77"/>
  <c r="E159" i="77"/>
  <c r="E157" i="77"/>
  <c r="E156" i="77"/>
  <c r="E142" i="77"/>
  <c r="E141" i="77"/>
  <c r="E139" i="77"/>
  <c r="E138" i="77"/>
  <c r="E137" i="77"/>
  <c r="E136" i="77"/>
  <c r="E135" i="77"/>
  <c r="E133" i="77"/>
  <c r="E132" i="77"/>
  <c r="E131" i="77"/>
  <c r="D129" i="77"/>
  <c r="E129" i="77" s="1"/>
  <c r="D128" i="77"/>
  <c r="E128" i="77" s="1"/>
  <c r="E126" i="77"/>
  <c r="E125" i="77"/>
  <c r="E123" i="77"/>
  <c r="E121" i="77"/>
  <c r="E120" i="77"/>
  <c r="E119" i="77"/>
  <c r="E115" i="77"/>
  <c r="E114" i="77"/>
  <c r="E112" i="77"/>
  <c r="E109" i="77"/>
  <c r="E108" i="77"/>
  <c r="E106" i="77"/>
  <c r="E104" i="77"/>
  <c r="E103" i="77"/>
  <c r="E101" i="77"/>
  <c r="E99" i="77"/>
  <c r="E98" i="77"/>
  <c r="E95" i="77"/>
  <c r="E94" i="77"/>
  <c r="E92" i="77"/>
  <c r="E90" i="77"/>
  <c r="E89" i="77"/>
  <c r="E88" i="77"/>
  <c r="E87" i="77"/>
  <c r="E85" i="77"/>
  <c r="E84" i="77"/>
  <c r="E82" i="77"/>
  <c r="E81" i="77"/>
  <c r="E80" i="77"/>
  <c r="E79" i="77"/>
  <c r="E78" i="77"/>
  <c r="E76" i="77"/>
  <c r="E75" i="77"/>
  <c r="E74" i="77"/>
  <c r="D72" i="77"/>
  <c r="E72" i="77" s="1"/>
  <c r="E69" i="77"/>
  <c r="E68" i="77"/>
  <c r="E66" i="77"/>
  <c r="E65" i="77"/>
  <c r="E64" i="77"/>
  <c r="E62" i="77"/>
  <c r="E61" i="77"/>
  <c r="E59" i="77"/>
  <c r="E58" i="77"/>
  <c r="E57" i="77"/>
  <c r="E55" i="77"/>
  <c r="E54" i="77"/>
  <c r="E53" i="77"/>
  <c r="E52" i="77"/>
  <c r="E51" i="77"/>
  <c r="E49" i="77"/>
  <c r="E48" i="77"/>
  <c r="E44" i="77"/>
  <c r="E43" i="77"/>
  <c r="E41" i="77"/>
  <c r="E39" i="77"/>
  <c r="E38" i="77"/>
  <c r="E35" i="77"/>
  <c r="E33" i="77"/>
  <c r="E32" i="77"/>
  <c r="E30" i="77"/>
  <c r="E29" i="77"/>
  <c r="E27" i="77"/>
  <c r="E26" i="77"/>
  <c r="E24" i="77"/>
  <c r="E23" i="77"/>
  <c r="E21" i="77"/>
  <c r="E20" i="77"/>
  <c r="E18" i="77" l="1"/>
  <c r="E16" i="77"/>
  <c r="E15" i="77"/>
  <c r="E28" i="81" l="1"/>
  <c r="E27" i="81"/>
  <c r="E25" i="81"/>
  <c r="E24" i="81"/>
  <c r="E111" i="81"/>
  <c r="E113" i="81" s="1"/>
  <c r="E118" i="81"/>
  <c r="E112" i="81" l="1"/>
  <c r="E117" i="81"/>
  <c r="E69" i="81" l="1"/>
  <c r="E86" i="81"/>
  <c r="E85" i="81"/>
  <c r="E83" i="81"/>
  <c r="E82" i="81"/>
  <c r="E92" i="81"/>
  <c r="E91" i="81"/>
  <c r="E89" i="81"/>
  <c r="E88" i="81"/>
  <c r="E122" i="81" l="1"/>
  <c r="E128" i="81"/>
  <c r="E126" i="81"/>
  <c r="E127" i="81" s="1"/>
  <c r="E124" i="81"/>
  <c r="E105" i="81"/>
  <c r="E110" i="81" s="1"/>
  <c r="E99" i="81"/>
  <c r="E104" i="81" s="1"/>
  <c r="E93" i="81"/>
  <c r="E98" i="81" s="1"/>
  <c r="E80" i="81"/>
  <c r="E79" i="81"/>
  <c r="E77" i="81"/>
  <c r="E76" i="81"/>
  <c r="E71" i="81"/>
  <c r="E67" i="81"/>
  <c r="E66" i="81"/>
  <c r="E61" i="81"/>
  <c r="E63" i="81" s="1"/>
  <c r="E60" i="81"/>
  <c r="E57" i="81"/>
  <c r="E56" i="81"/>
  <c r="E54" i="81"/>
  <c r="E51" i="81"/>
  <c r="E50" i="81"/>
  <c r="E48" i="81"/>
  <c r="E46" i="81"/>
  <c r="E44" i="81"/>
  <c r="E43" i="81"/>
  <c r="E41" i="81"/>
  <c r="E37" i="81"/>
  <c r="E36" i="81"/>
  <c r="E34" i="81"/>
  <c r="E33" i="81"/>
  <c r="E31" i="81"/>
  <c r="E30" i="81"/>
  <c r="E22" i="81"/>
  <c r="E21" i="81"/>
  <c r="E19" i="81"/>
  <c r="E18" i="81"/>
  <c r="E15" i="81"/>
  <c r="E16" i="81" s="1"/>
  <c r="E14" i="81"/>
  <c r="E106" i="81" l="1"/>
  <c r="E107" i="81"/>
  <c r="E100" i="81"/>
  <c r="E101" i="81"/>
  <c r="E73" i="81"/>
  <c r="E68" i="81"/>
  <c r="E62" i="81"/>
  <c r="E121" i="81"/>
  <c r="E119" i="81"/>
  <c r="E13" i="81"/>
  <c r="E94" i="81"/>
  <c r="E70" i="81"/>
  <c r="E95" i="81"/>
  <c r="E74" i="81"/>
  <c r="E129" i="81" l="1"/>
  <c r="E130" i="81"/>
  <c r="E131" i="81" s="1"/>
  <c r="E214" i="80"/>
  <c r="E213" i="80"/>
  <c r="E211" i="80"/>
  <c r="E210" i="80"/>
  <c r="E208" i="80"/>
  <c r="E207" i="80"/>
  <c r="E205" i="80"/>
  <c r="E203" i="80"/>
  <c r="E202" i="80"/>
  <c r="E200" i="80"/>
  <c r="E189" i="80"/>
  <c r="E192" i="80" s="1"/>
  <c r="E180" i="80"/>
  <c r="E176" i="80"/>
  <c r="E175" i="80"/>
  <c r="E171" i="80"/>
  <c r="E170" i="80"/>
  <c r="E169" i="80"/>
  <c r="D168" i="80"/>
  <c r="E168" i="80" s="1"/>
  <c r="E167" i="80"/>
  <c r="E158" i="80" s="1"/>
  <c r="E162" i="80"/>
  <c r="E161" i="80"/>
  <c r="E156" i="80"/>
  <c r="E155" i="80"/>
  <c r="E142" i="80"/>
  <c r="E143" i="80" s="1"/>
  <c r="E141" i="80"/>
  <c r="E140" i="80"/>
  <c r="E139" i="80"/>
  <c r="E138" i="80"/>
  <c r="E137" i="80"/>
  <c r="E135" i="80"/>
  <c r="E134" i="80"/>
  <c r="E133" i="80"/>
  <c r="D131" i="80"/>
  <c r="E131" i="80" s="1"/>
  <c r="E128" i="80"/>
  <c r="E127" i="80"/>
  <c r="E125" i="80"/>
  <c r="E123" i="80"/>
  <c r="E122" i="80"/>
  <c r="E121" i="80"/>
  <c r="E117" i="80"/>
  <c r="E116" i="80"/>
  <c r="E114" i="80"/>
  <c r="E113" i="80"/>
  <c r="E111" i="80"/>
  <c r="E110" i="80"/>
  <c r="E108" i="80"/>
  <c r="E107" i="80"/>
  <c r="E106" i="80"/>
  <c r="E105" i="80"/>
  <c r="E103" i="80"/>
  <c r="E102" i="80"/>
  <c r="E100" i="80"/>
  <c r="K7" i="81" l="1"/>
  <c r="E190" i="80"/>
  <c r="E172" i="80"/>
  <c r="E173" i="80" s="1"/>
  <c r="E159" i="80"/>
  <c r="E193" i="80" l="1"/>
  <c r="K6" i="81" l="1"/>
  <c r="D11" i="73"/>
  <c r="E233" i="77"/>
  <c r="E229" i="77"/>
  <c r="E228" i="77"/>
  <c r="E224" i="77"/>
  <c r="E223" i="77"/>
  <c r="E222" i="77"/>
  <c r="D221" i="77"/>
  <c r="E221" i="77" s="1"/>
  <c r="E220" i="77"/>
  <c r="E210" i="77" s="1"/>
  <c r="E214" i="77"/>
  <c r="E213" i="77"/>
  <c r="E191" i="77"/>
  <c r="E192" i="77"/>
  <c r="E194" i="77"/>
  <c r="E195" i="77"/>
  <c r="E203" i="77"/>
  <c r="E205" i="77"/>
  <c r="E207" i="77" s="1"/>
  <c r="E208" i="77" s="1"/>
  <c r="E183" i="77"/>
  <c r="E176" i="77"/>
  <c r="E175" i="77"/>
  <c r="E167" i="77"/>
  <c r="E163" i="77"/>
  <c r="E162" i="77"/>
  <c r="E154" i="77"/>
  <c r="E153" i="77"/>
  <c r="E151" i="77"/>
  <c r="E150" i="77"/>
  <c r="E147" i="77"/>
  <c r="E148" i="77" s="1"/>
  <c r="E146" i="77"/>
  <c r="E145" i="77"/>
  <c r="E211" i="77" l="1"/>
  <c r="E225" i="77"/>
  <c r="E226" i="77" s="1"/>
  <c r="E204" i="77"/>
  <c r="E201" i="77"/>
  <c r="E206" i="77"/>
  <c r="E90" i="80" l="1"/>
  <c r="E89" i="80"/>
  <c r="E88" i="80"/>
  <c r="E86" i="80"/>
  <c r="E85" i="80"/>
  <c r="E83" i="80"/>
  <c r="E82" i="80"/>
  <c r="E79" i="80"/>
  <c r="E77" i="80"/>
  <c r="E76" i="80"/>
  <c r="E74" i="80"/>
  <c r="E73" i="80"/>
  <c r="E71" i="80"/>
  <c r="E70" i="80"/>
  <c r="E68" i="80"/>
  <c r="E67" i="80"/>
  <c r="E66" i="80"/>
  <c r="E65" i="80"/>
  <c r="E64" i="80"/>
  <c r="E63" i="80"/>
  <c r="E61" i="80"/>
  <c r="E60" i="80"/>
  <c r="E59" i="80"/>
  <c r="E57" i="80"/>
  <c r="E56" i="80"/>
  <c r="E55" i="80"/>
  <c r="E54" i="80"/>
  <c r="E53" i="80"/>
  <c r="E52" i="80"/>
  <c r="E50" i="80"/>
  <c r="E49" i="80"/>
  <c r="E48" i="80"/>
  <c r="E46" i="80"/>
  <c r="E45" i="80"/>
  <c r="E44" i="80"/>
  <c r="E43" i="80"/>
  <c r="E42" i="80"/>
  <c r="E41" i="80"/>
  <c r="E39" i="80"/>
  <c r="E38" i="80"/>
  <c r="E37" i="80"/>
  <c r="E35" i="80"/>
  <c r="E34" i="80"/>
  <c r="E33" i="80"/>
  <c r="E32" i="80"/>
  <c r="E31" i="80"/>
  <c r="E30" i="80"/>
  <c r="E28" i="80"/>
  <c r="E27" i="80"/>
  <c r="E26" i="80"/>
  <c r="E24" i="80"/>
  <c r="E23" i="80"/>
  <c r="E22" i="80"/>
  <c r="E21" i="80"/>
  <c r="E20" i="80"/>
  <c r="E19" i="80"/>
  <c r="E17" i="80"/>
  <c r="E16" i="80"/>
  <c r="E15" i="80"/>
  <c r="K7" i="80" l="1"/>
  <c r="K7" i="77"/>
  <c r="D12" i="73" l="1"/>
  <c r="K6" i="77"/>
  <c r="K6" i="80" l="1"/>
  <c r="D10" i="73"/>
  <c r="D6" i="73" s="1"/>
</calcChain>
</file>

<file path=xl/sharedStrings.xml><?xml version="1.0" encoding="utf-8"?>
<sst xmlns="http://schemas.openxmlformats.org/spreadsheetml/2006/main" count="1199" uniqueCount="281">
  <si>
    <t>lari</t>
  </si>
  <si>
    <t>#</t>
  </si>
  <si>
    <t xml:space="preserve">samuSaos dasaxeleba </t>
  </si>
  <si>
    <t>ganz. erT.</t>
  </si>
  <si>
    <t>raode-noba</t>
  </si>
  <si>
    <t xml:space="preserve">   xelfasi (l)</t>
  </si>
  <si>
    <t>manq.meq-zmebi (l)</t>
  </si>
  <si>
    <t>erT.fasi</t>
  </si>
  <si>
    <t>jami</t>
  </si>
  <si>
    <t xml:space="preserve">  jami</t>
  </si>
  <si>
    <t>(lari)</t>
  </si>
  <si>
    <t>norma      er-ze</t>
  </si>
  <si>
    <t>Sromis danaxarji</t>
  </si>
  <si>
    <t>t</t>
  </si>
  <si>
    <t>manqanebi</t>
  </si>
  <si>
    <t>kac/sT</t>
  </si>
  <si>
    <t xml:space="preserve">masalis transporti </t>
  </si>
  <si>
    <t>masalebi</t>
  </si>
  <si>
    <t>sxva masala</t>
  </si>
  <si>
    <t xml:space="preserve">gegmiuri dagroveba </t>
  </si>
  <si>
    <t>m</t>
  </si>
  <si>
    <t xml:space="preserve">   jami</t>
  </si>
  <si>
    <t>man/sT</t>
  </si>
  <si>
    <t>r e s u r s e b i</t>
  </si>
  <si>
    <t>c</t>
  </si>
  <si>
    <t>sxva manqanebi</t>
  </si>
  <si>
    <t>dRg</t>
  </si>
  <si>
    <t xml:space="preserve">zednadebi xarjebi </t>
  </si>
  <si>
    <t>tn.</t>
  </si>
  <si>
    <r>
      <t>m</t>
    </r>
    <r>
      <rPr>
        <b/>
        <vertAlign val="superscript"/>
        <sz val="12"/>
        <rFont val="AcadMtavr"/>
      </rPr>
      <t>3</t>
    </r>
  </si>
  <si>
    <r>
      <t>m</t>
    </r>
    <r>
      <rPr>
        <b/>
        <vertAlign val="superscript"/>
        <sz val="10"/>
        <rFont val="AcadMtavr"/>
      </rPr>
      <t>2</t>
    </r>
  </si>
  <si>
    <t>grZ.m.</t>
  </si>
  <si>
    <t>gauTvaliswinebeli xarji</t>
  </si>
  <si>
    <t>aT.lari</t>
  </si>
  <si>
    <t>saxarjTaRricxvo Rirebuleba</t>
  </si>
  <si>
    <t>m.S. xelfasi</t>
  </si>
  <si>
    <t>proeqt</t>
  </si>
  <si>
    <t>betonis saxuravi fila, polimeruli xufiT</t>
  </si>
  <si>
    <t>rk/betonis Wis kedlebis gare zedapiris damuSaveba 2 fena cxeli bitumiT (hidroizoliacia)</t>
  </si>
  <si>
    <r>
      <t>m</t>
    </r>
    <r>
      <rPr>
        <vertAlign val="superscript"/>
        <sz val="12"/>
        <rFont val="AcadMtavr"/>
      </rPr>
      <t>3</t>
    </r>
  </si>
  <si>
    <t>milebis garSemo qviSis damcavi fenis mowyoba</t>
  </si>
  <si>
    <t>tranSeis Zirisa da kedlebis damuSaveba xeliT IV kategoriis gruntebSi</t>
  </si>
  <si>
    <t>gruntis mosworeba xeliT</t>
  </si>
  <si>
    <r>
      <t>eqskavatori pnevmoTvlian svlaze 0.5 m</t>
    </r>
    <r>
      <rPr>
        <vertAlign val="superscript"/>
        <sz val="10"/>
        <rFont val="AcadMtavr"/>
      </rPr>
      <t>3</t>
    </r>
  </si>
  <si>
    <t>tranSeis Sevseba adgilobrivi gruntiT datkepniT</t>
  </si>
  <si>
    <r>
      <t>m</t>
    </r>
    <r>
      <rPr>
        <vertAlign val="superscript"/>
        <sz val="10"/>
        <rFont val="AcadMtavr"/>
      </rPr>
      <t>3</t>
    </r>
  </si>
  <si>
    <t>sxva masalebi</t>
  </si>
  <si>
    <t>kompl</t>
  </si>
  <si>
    <t>grZ.m</t>
  </si>
  <si>
    <t>kg</t>
  </si>
  <si>
    <t>yalibis fari</t>
  </si>
  <si>
    <r>
      <t>m</t>
    </r>
    <r>
      <rPr>
        <b/>
        <vertAlign val="superscript"/>
        <sz val="11"/>
        <rFont val="AcadMtavr"/>
      </rPr>
      <t>2</t>
    </r>
  </si>
  <si>
    <t>grZ/m</t>
  </si>
  <si>
    <t>SromiTi resursebi</t>
  </si>
  <si>
    <t>eleqtrodi</t>
  </si>
  <si>
    <r>
      <t>m</t>
    </r>
    <r>
      <rPr>
        <vertAlign val="superscript"/>
        <sz val="10"/>
        <rFont val="AcadMtavr"/>
      </rPr>
      <t>2</t>
    </r>
  </si>
  <si>
    <t>m2</t>
  </si>
  <si>
    <t>proeqti</t>
  </si>
  <si>
    <t>samontaJo detalebi</t>
  </si>
  <si>
    <t>lokaluri xarjTaRricxva #1</t>
  </si>
  <si>
    <t>moTuTiebuli mavTuli d2,5 mm</t>
  </si>
  <si>
    <t>moTuTiebuli mavTul bade-2,5 mm. 50X50 mm</t>
  </si>
  <si>
    <t>gruntis damuSaveba xeliT boZebis dasabetoneblad</t>
  </si>
  <si>
    <t>obieqturi xarjTaRricxva</t>
  </si>
  <si>
    <t>saxarjTaRicxvo Rirebuleba:</t>
  </si>
  <si>
    <t>xarjTaRricxva</t>
  </si>
  <si>
    <t>dasaxeleba</t>
  </si>
  <si>
    <t>xarjTaRricxva #1</t>
  </si>
  <si>
    <t>buldozeri 80 cx.Z.</t>
  </si>
  <si>
    <t>liTonis WiSkari 150X160 sm</t>
  </si>
  <si>
    <t>liTonis mili d=76X3,5mm</t>
  </si>
  <si>
    <t>liTonis mili d=57X3mm</t>
  </si>
  <si>
    <r>
      <t xml:space="preserve">betoni </t>
    </r>
    <r>
      <rPr>
        <sz val="10"/>
        <rFont val="Calibri"/>
        <family val="2"/>
        <charset val="204"/>
        <scheme val="minor"/>
      </rPr>
      <t>B</t>
    </r>
    <r>
      <rPr>
        <sz val="10"/>
        <rFont val="AcadMtavr"/>
      </rPr>
      <t>-15 B(</t>
    </r>
    <r>
      <rPr>
        <sz val="10"/>
        <rFont val="Arial"/>
        <family val="2"/>
        <charset val="204"/>
      </rPr>
      <t>M-200)</t>
    </r>
  </si>
  <si>
    <t>samSeneblo samuSaoebi</t>
  </si>
  <si>
    <r>
      <t>10 m</t>
    </r>
    <r>
      <rPr>
        <b/>
        <vertAlign val="superscript"/>
        <sz val="10"/>
        <rFont val="AcadMtavr"/>
      </rPr>
      <t>3</t>
    </r>
  </si>
  <si>
    <t>rezervuaris mozvinva arsebuli gruntiT</t>
  </si>
  <si>
    <t>armatura a-III klasis</t>
  </si>
  <si>
    <t>xis masala</t>
  </si>
  <si>
    <t>amwe 16t,</t>
  </si>
  <si>
    <t>liTonis samontaJo detalebi</t>
  </si>
  <si>
    <t>qanCi</t>
  </si>
  <si>
    <r>
      <t>m</t>
    </r>
    <r>
      <rPr>
        <b/>
        <vertAlign val="superscript"/>
        <sz val="10"/>
        <rFont val="AcadMtavr"/>
      </rPr>
      <t>3</t>
    </r>
  </si>
  <si>
    <t>sasmeli wylis sistemis mowyobis samuSaoebi</t>
  </si>
  <si>
    <t>liTonis konstruqciebi</t>
  </si>
  <si>
    <t>foladis milsadenis SeRebva antikoroziuli saRebaviT 2-jer</t>
  </si>
  <si>
    <t>antikoroziuli saRebavi</t>
  </si>
  <si>
    <t>foladis fasonuri nawilebis montaJi</t>
  </si>
  <si>
    <t>wyali</t>
  </si>
  <si>
    <t>rezervuaris teqnologia</t>
  </si>
  <si>
    <r>
      <t>IV kategoriis gruntis damuSaveba eqskavatoris kovSiT 0.5-m</t>
    </r>
    <r>
      <rPr>
        <b/>
        <vertAlign val="superscript"/>
        <sz val="10"/>
        <rFont val="AcadMtavr"/>
      </rPr>
      <t>3</t>
    </r>
    <r>
      <rPr>
        <b/>
        <sz val="10"/>
        <rFont val="AcadMtavr"/>
      </rPr>
      <t xml:space="preserve"> </t>
    </r>
  </si>
  <si>
    <t>rk/betonis Wis Ziri (1,70X1,70 m)</t>
  </si>
  <si>
    <t>rk/b Wa d=1000mm h=1000 mm</t>
  </si>
  <si>
    <t>polieTilenis miltuCa adaftori 63 mm</t>
  </si>
  <si>
    <t>elfuzuri quro 63 mm</t>
  </si>
  <si>
    <t>polieTilenis 63-mm-mde milebis gamorecxva dezinfeqciiT</t>
  </si>
  <si>
    <t>buldozeri 59 kvt</t>
  </si>
  <si>
    <t>rezervuarSi Camketi orkonturiani tivtivas montaJi</t>
  </si>
  <si>
    <t>kompl.</t>
  </si>
  <si>
    <t>orkonturiani tivtiva</t>
  </si>
  <si>
    <t>daxerxili xis masala</t>
  </si>
  <si>
    <t>foladis boZebisa da WiSkris SeRebva zeTovani saRebaviT 2-jer</t>
  </si>
  <si>
    <t>zeTovani saRebavi</t>
  </si>
  <si>
    <t xml:space="preserve">   sul</t>
  </si>
  <si>
    <t>burRviTi samuSaoebi</t>
  </si>
  <si>
    <t>100 m</t>
  </si>
  <si>
    <t>saburRi mowyobilebis kompleqti</t>
  </si>
  <si>
    <t>saburRi milebi (Stangebi)</t>
  </si>
  <si>
    <t>saburRi milebi damamZimebeli</t>
  </si>
  <si>
    <t>burTuliani satexi</t>
  </si>
  <si>
    <t>Tixa</t>
  </si>
  <si>
    <t>SesaduRebeli manqana</t>
  </si>
  <si>
    <t>sacavi milebisa da filtrebis CaSveba</t>
  </si>
  <si>
    <t>10 m</t>
  </si>
  <si>
    <t>filtrebis garSemo fraqciuli RorRis Cayra</t>
  </si>
  <si>
    <t>fraqciuli RorRi 15-20 mm.</t>
  </si>
  <si>
    <t>WaburRilidan wylis amotumbva erliftiT</t>
  </si>
  <si>
    <t>dRe/Rame</t>
  </si>
  <si>
    <t>kompresori</t>
  </si>
  <si>
    <t>masalis transporti</t>
  </si>
  <si>
    <t>jami Tavi I</t>
  </si>
  <si>
    <t>teritoriis mosworeba buldozeriT</t>
  </si>
  <si>
    <t>buldozeri 130 cx.Z.</t>
  </si>
  <si>
    <r>
      <t>100 m</t>
    </r>
    <r>
      <rPr>
        <b/>
        <vertAlign val="superscript"/>
        <sz val="10"/>
        <rFont val="AcadMtavr"/>
      </rPr>
      <t>3</t>
    </r>
  </si>
  <si>
    <t>TavmorTulobis mowyoba</t>
  </si>
  <si>
    <t>jami Tavi II</t>
  </si>
  <si>
    <t>mowyobilobebi</t>
  </si>
  <si>
    <t>zednadebi xarjebi montaJis xelfasze</t>
  </si>
  <si>
    <t>jami Tavi III</t>
  </si>
  <si>
    <t>jami TaviI+TaviII+TaviIII</t>
  </si>
  <si>
    <t>gauTvaliswinebeli xarjebi</t>
  </si>
  <si>
    <t>d.R.g.</t>
  </si>
  <si>
    <t>wylis sruli hidroqimiuri da mikrobiologiuri analizis Catareba</t>
  </si>
  <si>
    <t>xarjTaRricxva #3</t>
  </si>
  <si>
    <t>lokaluri xarjTaRricxva #3</t>
  </si>
  <si>
    <t>sanitaruli zonis mowyoba</t>
  </si>
  <si>
    <t>saTavis dabetoneba betoniT m-200</t>
  </si>
  <si>
    <t>betoni m-200</t>
  </si>
  <si>
    <t>sanitariuli Robis mowyoba kutikariT</t>
  </si>
  <si>
    <t>liTonis kutikari 150X90 sm</t>
  </si>
  <si>
    <t>uJangavi gvarli d- 8mm</t>
  </si>
  <si>
    <t>avtomatika+mdore gaSvebiT</t>
  </si>
  <si>
    <t>drois rele 2 kontaqtiani,   budiT</t>
  </si>
  <si>
    <t>Sromis danaxarjebi</t>
  </si>
  <si>
    <t>kac.-sT</t>
  </si>
  <si>
    <r>
      <t>IV kategoriis gruntis damuSaveba tranSeaSi eqskavatoris kovSiT 0.5-m</t>
    </r>
    <r>
      <rPr>
        <b/>
        <vertAlign val="superscript"/>
        <sz val="10"/>
        <rFont val="AcadMtavr"/>
      </rPr>
      <t>3</t>
    </r>
    <r>
      <rPr>
        <b/>
        <sz val="10"/>
        <rFont val="AcadMtavr"/>
      </rPr>
      <t xml:space="preserve"> </t>
    </r>
  </si>
  <si>
    <t>Wis Zirze qviSa-xreSovani safuZvlis mowyoba</t>
  </si>
  <si>
    <t>qviSa-xreSovani narevi</t>
  </si>
  <si>
    <t>bitumis mastika</t>
  </si>
  <si>
    <r>
      <t xml:space="preserve">foladis urduli </t>
    </r>
    <r>
      <rPr>
        <b/>
        <sz val="10"/>
        <rFont val="Arial"/>
        <family val="2"/>
        <charset val="204"/>
      </rPr>
      <t>PN-</t>
    </r>
    <r>
      <rPr>
        <b/>
        <sz val="10"/>
        <rFont val="AcadMtavr"/>
      </rPr>
      <t>16. d=65 mm montaJi</t>
    </r>
  </si>
  <si>
    <r>
      <t>foladis urduli</t>
    </r>
    <r>
      <rPr>
        <sz val="10"/>
        <rFont val="Arial"/>
        <family val="2"/>
        <charset val="204"/>
      </rPr>
      <t xml:space="preserve">  PN-16.</t>
    </r>
    <r>
      <rPr>
        <sz val="10"/>
        <rFont val="AcadMtavr"/>
      </rPr>
      <t xml:space="preserve"> </t>
    </r>
    <r>
      <rPr>
        <sz val="10"/>
        <rFont val="Arial"/>
        <family val="2"/>
        <charset val="204"/>
      </rPr>
      <t xml:space="preserve"> D</t>
    </r>
    <r>
      <rPr>
        <sz val="10"/>
        <rFont val="AcadMtavr"/>
      </rPr>
      <t>=65 mm.</t>
    </r>
  </si>
  <si>
    <r>
      <t xml:space="preserve">vantuzi ventiliT </t>
    </r>
    <r>
      <rPr>
        <sz val="10"/>
        <rFont val="Arial"/>
        <family val="2"/>
        <charset val="204"/>
      </rPr>
      <t>DN=32.PN-16</t>
    </r>
  </si>
  <si>
    <r>
      <t xml:space="preserve">manometri ventiliT </t>
    </r>
    <r>
      <rPr>
        <sz val="10"/>
        <rFont val="Arial"/>
        <family val="2"/>
        <charset val="204"/>
      </rPr>
      <t>DN=32.16-bar</t>
    </r>
  </si>
  <si>
    <t>armatura a-I klasis</t>
  </si>
  <si>
    <t>foladis mili d=108X4,5 mm</t>
  </si>
  <si>
    <t>garcmis milis boloebis amoqolva biTumiT</t>
  </si>
  <si>
    <t>ZenZi</t>
  </si>
  <si>
    <t>rotoruli burRva Tixis xsnarisa da wylis gamoyenebiT III-IV kategoriis gruntSi d-245</t>
  </si>
  <si>
    <t>rotoruli burRva Tixis xsnarisa da wylis gamoyenebiT V-VI kategoriis gruntSi d-245</t>
  </si>
  <si>
    <t>rotoruli burRva Tixis xsnarisa da wylis gamoyenebiT VII kategoriis gruntSi d-245</t>
  </si>
  <si>
    <t>rotoruli burRva Tixis xsnarisa da wylis gamoyenebiT VIII kategoriis gruntSi d-245</t>
  </si>
  <si>
    <t>rotoruli burRva Tixis xsnarisa da wylis gamoyenebiT IX kategoriis gruntSi d-245</t>
  </si>
  <si>
    <r>
      <t>foladis muxli 45</t>
    </r>
    <r>
      <rPr>
        <vertAlign val="superscript"/>
        <sz val="10"/>
        <rFont val="AcadMtavr"/>
      </rPr>
      <t>0</t>
    </r>
    <r>
      <rPr>
        <sz val="10"/>
        <rFont val="AcadMtavr"/>
      </rPr>
      <t xml:space="preserve"> d-108 mm</t>
    </r>
  </si>
  <si>
    <t>rezervuaris sanitaruli zona</t>
  </si>
  <si>
    <t>WaburRilis mowyobis samuSaoebi</t>
  </si>
  <si>
    <t>WaburRilis mowyoba</t>
  </si>
  <si>
    <t>lokaluri xarjTaRricxva #2</t>
  </si>
  <si>
    <t>xarjTaRricxva #2</t>
  </si>
  <si>
    <t>liTonis filtrebis d-159X5 mm damzadeba, mowyoba (perforirebuli)</t>
  </si>
  <si>
    <t>qvabulis Zirisa da kedlebis damuSaveba xeliT IV kategoriis gruntebSi</t>
  </si>
  <si>
    <r>
      <t>IV kategoriis gruntis damuSaveba  eqskavatoriT qvabulSi adgilze dayriT kovSiT 0.5-m</t>
    </r>
    <r>
      <rPr>
        <b/>
        <vertAlign val="superscript"/>
        <sz val="10"/>
        <rFont val="AcadMtavr"/>
      </rPr>
      <t>3</t>
    </r>
    <r>
      <rPr>
        <b/>
        <sz val="10"/>
        <rFont val="AcadMtavr"/>
      </rPr>
      <t xml:space="preserve"> </t>
    </r>
  </si>
  <si>
    <t>qvabulis Sevseba arsebuli gruntiT</t>
  </si>
  <si>
    <t xml:space="preserve">eqskavatori CamCis moc. 0,5m3, </t>
  </si>
  <si>
    <t>gruntis mosworeba  xeliT</t>
  </si>
  <si>
    <t>qviSa-xreSovani baliSis mowyoba saSibero kameris fundamentSi</t>
  </si>
  <si>
    <r>
      <t>m</t>
    </r>
    <r>
      <rPr>
        <vertAlign val="superscript"/>
        <sz val="11"/>
        <rFont val="AcadMtavr"/>
      </rPr>
      <t>3</t>
    </r>
  </si>
  <si>
    <r>
      <t>r/b monoliTuri saSibero kameris konstruqciebis mowyoba nax. specifikaciis mixedviT</t>
    </r>
    <r>
      <rPr>
        <b/>
        <sz val="10"/>
        <rFont val="Sylfaen"/>
        <family val="1"/>
      </rPr>
      <t xml:space="preserve"> B-22,5 W-6</t>
    </r>
  </si>
  <si>
    <r>
      <t>betoni b-22,5 B(</t>
    </r>
    <r>
      <rPr>
        <sz val="10"/>
        <rFont val="Arial"/>
        <family val="2"/>
        <charset val="204"/>
      </rPr>
      <t>M-300)</t>
    </r>
  </si>
  <si>
    <r>
      <t>m</t>
    </r>
    <r>
      <rPr>
        <vertAlign val="superscript"/>
        <sz val="11"/>
        <rFont val="AcadMtavr"/>
      </rPr>
      <t>2</t>
    </r>
  </si>
  <si>
    <t>CarCo polimeruli xufiT</t>
  </si>
  <si>
    <t>saSibero kameris gare kedlebis izolacia 2 fenad cxeli bitumiT</t>
  </si>
  <si>
    <t>saSibero kameraSi Casasvleli liTonis kibis mowyoba</t>
  </si>
  <si>
    <t>saSibero kameris mSenebloba</t>
  </si>
  <si>
    <t>foladis wyalsadeni milebis mowyoba 108X4,5 mm</t>
  </si>
  <si>
    <t xml:space="preserve">Sromis danaxarjebi </t>
  </si>
  <si>
    <t xml:space="preserve">sxva manqana </t>
  </si>
  <si>
    <t>17</t>
  </si>
  <si>
    <t>18</t>
  </si>
  <si>
    <t>19</t>
  </si>
  <si>
    <t>20</t>
  </si>
  <si>
    <t>21</t>
  </si>
  <si>
    <t>foladis sacavi milebis SeduReba d-159X5 mm</t>
  </si>
  <si>
    <t>foladis unakero mili d-159X5mm</t>
  </si>
  <si>
    <t>wvrilmarcvlovani qviSa</t>
  </si>
  <si>
    <t>polieTilenis samkapi 63X63X63 mm</t>
  </si>
  <si>
    <t>foladis garcmis milebis mowyoba 108X4,5 mm</t>
  </si>
  <si>
    <t>garcmis milebis Tboizolacia/amoqolva minabambiT</t>
  </si>
  <si>
    <t>minabamba ufolgo</t>
  </si>
  <si>
    <t>qvabulis darCenili sivrcis Sevseba arsebuli gruntiT</t>
  </si>
  <si>
    <r>
      <t xml:space="preserve">liTonis miltuCis mowyoba </t>
    </r>
    <r>
      <rPr>
        <b/>
        <sz val="10"/>
        <rFont val="Times New Roman"/>
        <family val="1"/>
        <charset val="204"/>
      </rPr>
      <t>DN</t>
    </r>
    <r>
      <rPr>
        <b/>
        <sz val="10"/>
        <rFont val="AcadMtavr"/>
      </rPr>
      <t>-65</t>
    </r>
  </si>
  <si>
    <t>liTonis miltuCa adaftori d-76 mm</t>
  </si>
  <si>
    <t>foladis gadamyvani 108X76 mm</t>
  </si>
  <si>
    <t>zednadebi xarjebi</t>
  </si>
  <si>
    <t>saSibero kameris mozvinva arsebuli gruntiT</t>
  </si>
  <si>
    <r>
      <t xml:space="preserve">orfrTiani ukusarqveli </t>
    </r>
    <r>
      <rPr>
        <sz val="10"/>
        <rFont val="Arial"/>
        <family val="2"/>
        <charset val="204"/>
      </rPr>
      <t>DN=65.</t>
    </r>
    <r>
      <rPr>
        <sz val="10"/>
        <rFont val="AcadMtavr"/>
      </rPr>
      <t xml:space="preserve">. </t>
    </r>
    <r>
      <rPr>
        <sz val="10"/>
        <rFont val="Arial"/>
        <family val="2"/>
        <charset val="204"/>
      </rPr>
      <t>PN-16</t>
    </r>
    <r>
      <rPr>
        <sz val="10"/>
        <rFont val="AcadMtavr"/>
      </rPr>
      <t xml:space="preserve"> </t>
    </r>
  </si>
  <si>
    <r>
      <t>foladis muxli 90</t>
    </r>
    <r>
      <rPr>
        <vertAlign val="superscript"/>
        <sz val="10"/>
        <rFont val="AcadMtavr"/>
      </rPr>
      <t>0</t>
    </r>
    <r>
      <rPr>
        <sz val="10"/>
        <rFont val="AcadMtavr"/>
      </rPr>
      <t xml:space="preserve"> d-76X4 mm</t>
    </r>
  </si>
  <si>
    <r>
      <t>foladis muxli 45</t>
    </r>
    <r>
      <rPr>
        <vertAlign val="superscript"/>
        <sz val="10"/>
        <rFont val="AcadMtavr"/>
      </rPr>
      <t>0</t>
    </r>
    <r>
      <rPr>
        <sz val="10"/>
        <rFont val="AcadMtavr"/>
      </rPr>
      <t xml:space="preserve"> d-76X4 mm</t>
    </r>
  </si>
  <si>
    <t>foladis samkapi d-76X4 mm</t>
  </si>
  <si>
    <r>
      <t xml:space="preserve">foladis miltuCa adaftori </t>
    </r>
    <r>
      <rPr>
        <sz val="10"/>
        <rFont val="Arial"/>
        <family val="2"/>
        <charset val="204"/>
      </rPr>
      <t>DN</t>
    </r>
    <r>
      <rPr>
        <sz val="10"/>
        <rFont val="AcadMtavr"/>
      </rPr>
      <t>=65</t>
    </r>
  </si>
  <si>
    <t>foladis unakero mili d=76X4 mm</t>
  </si>
  <si>
    <r>
      <t xml:space="preserve">foladis urduli </t>
    </r>
    <r>
      <rPr>
        <sz val="10"/>
        <rFont val="Arial"/>
        <family val="2"/>
        <charset val="204"/>
      </rPr>
      <t>DN=65.PN-16</t>
    </r>
  </si>
  <si>
    <t>gofrirebuli mili ormagkedliani, miwaSi Casadebi d=40 mm.</t>
  </si>
  <si>
    <t>plastmasis gofrirebuli mili d=40mm</t>
  </si>
  <si>
    <t>sasignalo kabelis montaJi kveTiT 7X1,5 kv.mm</t>
  </si>
  <si>
    <t>14</t>
  </si>
  <si>
    <t>15</t>
  </si>
  <si>
    <t>16</t>
  </si>
  <si>
    <t>masalis transportireba (inertuli masalis garda)</t>
  </si>
  <si>
    <t>dmanisis municipaliteti   sofeli mamulo</t>
  </si>
  <si>
    <r>
      <t xml:space="preserve">tumbos CaSveba WaburRilSi, el kabeliT qselSi daerTebiT awevis simaRle 244 m. </t>
    </r>
    <r>
      <rPr>
        <b/>
        <sz val="10"/>
        <rFont val="Calibri"/>
        <family val="2"/>
        <charset val="204"/>
      </rPr>
      <t>Q</t>
    </r>
    <r>
      <rPr>
        <b/>
        <sz val="10"/>
        <rFont val="AcadMtavr"/>
      </rPr>
      <t>=4,15 m</t>
    </r>
    <r>
      <rPr>
        <b/>
        <vertAlign val="superscript"/>
        <sz val="10"/>
        <rFont val="AcadMtavr"/>
      </rPr>
      <t>3</t>
    </r>
    <r>
      <rPr>
        <b/>
        <sz val="10"/>
        <rFont val="AcadMtavr"/>
      </rPr>
      <t>/ sT</t>
    </r>
  </si>
  <si>
    <r>
      <t xml:space="preserve">tumbo awevis simaRle 244 m. </t>
    </r>
    <r>
      <rPr>
        <sz val="10"/>
        <rFont val="Calibri"/>
        <family val="2"/>
        <charset val="204"/>
        <scheme val="minor"/>
      </rPr>
      <t>Q</t>
    </r>
    <r>
      <rPr>
        <sz val="10"/>
        <rFont val="AcadMtavr"/>
      </rPr>
      <t>=4,1 m/</t>
    </r>
    <r>
      <rPr>
        <vertAlign val="superscript"/>
        <sz val="10"/>
        <rFont val="AcadMtavr"/>
      </rPr>
      <t>3</t>
    </r>
    <r>
      <rPr>
        <sz val="10"/>
        <rFont val="AcadMtavr"/>
      </rPr>
      <t xml:space="preserve"> sT.  </t>
    </r>
    <r>
      <rPr>
        <sz val="10"/>
        <rFont val="Calibri"/>
        <family val="2"/>
        <charset val="204"/>
        <scheme val="minor"/>
      </rPr>
      <t>N</t>
    </r>
    <r>
      <rPr>
        <sz val="10"/>
        <rFont val="AcadMtavr"/>
      </rPr>
      <t>=5,5 kvt.</t>
    </r>
  </si>
  <si>
    <r>
      <t>polieTilenis mili d=63 mm</t>
    </r>
    <r>
      <rPr>
        <sz val="10"/>
        <rFont val="Cambria"/>
        <family val="1"/>
        <charset val="204"/>
        <scheme val="major"/>
      </rPr>
      <t xml:space="preserve">                          PN</t>
    </r>
    <r>
      <rPr>
        <sz val="10"/>
        <rFont val="AcadMtavr"/>
      </rPr>
      <t>-25</t>
    </r>
  </si>
  <si>
    <t xml:space="preserve">spilenZis ZarRviani kabeli ormagi izolaciiT  3X10+1X6 </t>
  </si>
  <si>
    <t>sasignalo kabeli spilenZis ZarRvebiT, plastmasis ormagi izolaciiT, kveTiT 7X1.5 kv.mm.</t>
  </si>
  <si>
    <t>magistraluri milsadenis mowyoba</t>
  </si>
  <si>
    <r>
      <t xml:space="preserve">magistraluri polieTilenis milis montaJi d-63 mm-mde hidravlikuri SemowmebiT </t>
    </r>
    <r>
      <rPr>
        <b/>
        <sz val="10"/>
        <rFont val="Times New Roman"/>
        <family val="1"/>
        <charset val="204"/>
      </rPr>
      <t>DN</t>
    </r>
    <r>
      <rPr>
        <b/>
        <sz val="10"/>
        <rFont val="AcadMtavr"/>
      </rPr>
      <t xml:space="preserve">-63 </t>
    </r>
    <r>
      <rPr>
        <b/>
        <sz val="10"/>
        <rFont val="Times New Roman"/>
        <family val="1"/>
        <charset val="204"/>
      </rPr>
      <t>PN</t>
    </r>
    <r>
      <rPr>
        <b/>
        <sz val="10"/>
        <rFont val="AcadMtavr"/>
      </rPr>
      <t xml:space="preserve">-12,5 </t>
    </r>
    <r>
      <rPr>
        <b/>
        <sz val="10"/>
        <rFont val="Times New Roman"/>
        <family val="1"/>
        <charset val="204"/>
      </rPr>
      <t>PE</t>
    </r>
    <r>
      <rPr>
        <b/>
        <sz val="10"/>
        <rFont val="AcadMtavr"/>
      </rPr>
      <t>-100</t>
    </r>
  </si>
  <si>
    <r>
      <t xml:space="preserve">polieTilenis mili </t>
    </r>
    <r>
      <rPr>
        <sz val="10"/>
        <rFont val="Times New Roman"/>
        <family val="1"/>
        <charset val="204"/>
      </rPr>
      <t>DN</t>
    </r>
    <r>
      <rPr>
        <sz val="10"/>
        <rFont val="AcadMtavr"/>
      </rPr>
      <t xml:space="preserve">-63 </t>
    </r>
    <r>
      <rPr>
        <sz val="10"/>
        <rFont val="Times New Roman"/>
        <family val="1"/>
        <charset val="204"/>
      </rPr>
      <t>PN</t>
    </r>
    <r>
      <rPr>
        <sz val="10"/>
        <rFont val="AcadMtavr"/>
      </rPr>
      <t xml:space="preserve">-12,5 </t>
    </r>
    <r>
      <rPr>
        <sz val="10"/>
        <rFont val="Times New Roman"/>
        <family val="1"/>
        <charset val="204"/>
      </rPr>
      <t>PE</t>
    </r>
    <r>
      <rPr>
        <sz val="10"/>
        <rFont val="AcadMtavr"/>
      </rPr>
      <t>-100</t>
    </r>
  </si>
  <si>
    <r>
      <t>eqskavatori muxluxa svlaze 0.5 m</t>
    </r>
    <r>
      <rPr>
        <vertAlign val="superscript"/>
        <sz val="10"/>
        <rFont val="AcadMtavr"/>
      </rPr>
      <t>3</t>
    </r>
  </si>
  <si>
    <t>magistraluri milsadenis mowyobis samuSaoebi</t>
  </si>
  <si>
    <t>polieTilenis miltuCa adaftorebis momtaJi d-63 mm</t>
  </si>
  <si>
    <t>polieTilenis elfuzuri quros mowyoba d-63 mm</t>
  </si>
  <si>
    <t>polieTilenis samkapi 63X63X63 mm mowyoba</t>
  </si>
  <si>
    <r>
      <t xml:space="preserve">vantuzi d=25mm montaJi </t>
    </r>
    <r>
      <rPr>
        <b/>
        <sz val="10"/>
        <rFont val="Calibri"/>
        <family val="2"/>
        <charset val="204"/>
        <scheme val="minor"/>
      </rPr>
      <t>DN-65 PN-16</t>
    </r>
  </si>
  <si>
    <r>
      <t xml:space="preserve">vantuzi d=25mm </t>
    </r>
    <r>
      <rPr>
        <sz val="10"/>
        <rFont val="Calibri"/>
        <family val="2"/>
        <charset val="204"/>
        <scheme val="minor"/>
      </rPr>
      <t>DN-65 PN-16</t>
    </r>
  </si>
  <si>
    <t>wyalsadenis anakrebi rk/b Wis mowyoba d=1000mm 3-kompl. simaRliT 1.m. polimeruli xufiT</t>
  </si>
  <si>
    <t>polieTilenis el.wamgvaris mowyoba 63-mm</t>
  </si>
  <si>
    <r>
      <t>el.wamgvari 63 mm 90</t>
    </r>
    <r>
      <rPr>
        <vertAlign val="superscript"/>
        <sz val="10"/>
        <rFont val="AcadMtavr"/>
      </rPr>
      <t>0</t>
    </r>
  </si>
  <si>
    <r>
      <t>el.wamgvari 63 mm 45</t>
    </r>
    <r>
      <rPr>
        <vertAlign val="superscript"/>
        <sz val="10"/>
        <rFont val="AcadMtavr"/>
      </rPr>
      <t>0</t>
    </r>
  </si>
  <si>
    <t>foladis gamrecxi milebis mowyoba 76X4 mm</t>
  </si>
  <si>
    <t>foladis mili d=76X4 mm</t>
  </si>
  <si>
    <t>foladis gamrecxi da garcmis milebis SeRebva antikoroziuli saRebaviT 2-jer</t>
  </si>
  <si>
    <r>
      <t>IV jgufis gruntis damuSaveba  eqskavatoriT qvabulSi adgilze dayriT kovSiT 0.5-m</t>
    </r>
    <r>
      <rPr>
        <b/>
        <vertAlign val="superscript"/>
        <sz val="10"/>
        <rFont val="AcadMtavr"/>
      </rPr>
      <t>3</t>
    </r>
    <r>
      <rPr>
        <b/>
        <sz val="10"/>
        <rFont val="AcadMtavr"/>
      </rPr>
      <t xml:space="preserve"> </t>
    </r>
  </si>
  <si>
    <t>RorRis baliSis mowyoba rezervuaris fundamentSi</t>
  </si>
  <si>
    <t>RorRi</t>
  </si>
  <si>
    <r>
      <t xml:space="preserve">r/betonis monoliTuri rezervuaris konstruqciebis mowyoba nax. specifikaciis mixedviT betoniT </t>
    </r>
    <r>
      <rPr>
        <b/>
        <sz val="10"/>
        <rFont val="Sylfaen"/>
        <family val="1"/>
      </rPr>
      <t>B-22,5  W-6</t>
    </r>
  </si>
  <si>
    <t>hidrofiluri rezinis sogmani</t>
  </si>
  <si>
    <t>ankerebis montaJi</t>
  </si>
  <si>
    <t>ankeri</t>
  </si>
  <si>
    <r>
      <t>rezervuaris savintiliacio liTonis milis d219X5 mm (</t>
    </r>
    <r>
      <rPr>
        <b/>
        <sz val="10"/>
        <rFont val="Calibri"/>
        <family val="2"/>
        <charset val="204"/>
        <scheme val="minor"/>
      </rPr>
      <t>L</t>
    </r>
    <r>
      <rPr>
        <b/>
        <sz val="10"/>
        <rFont val="AcadMtavr"/>
      </rPr>
      <t>-1,5m) montaJi</t>
    </r>
  </si>
  <si>
    <r>
      <t xml:space="preserve">cement-qviSis duRabis qanobiani fenis 
mowyoba gadaxurvis filaze, saS.sisqiT 4sm. betoniT </t>
    </r>
    <r>
      <rPr>
        <b/>
        <sz val="10"/>
        <rFont val="Times New Roman"/>
        <family val="1"/>
        <charset val="204"/>
      </rPr>
      <t>M</t>
    </r>
    <r>
      <rPr>
        <b/>
        <sz val="10"/>
        <rFont val="AcadMtavr"/>
      </rPr>
      <t>-150</t>
    </r>
  </si>
  <si>
    <t>kac./sT.</t>
  </si>
  <si>
    <r>
      <t>betoni M</t>
    </r>
    <r>
      <rPr>
        <sz val="10"/>
        <rFont val="Times New Roman"/>
        <family val="1"/>
        <charset val="204"/>
      </rPr>
      <t>M</t>
    </r>
    <r>
      <rPr>
        <sz val="10"/>
        <rFont val="AcadMtavr"/>
      </rPr>
      <t>-150</t>
    </r>
  </si>
  <si>
    <t>man.</t>
  </si>
  <si>
    <t>resursebi</t>
  </si>
  <si>
    <t>saizolacio rulonuri masala</t>
  </si>
  <si>
    <t>mastika saxuravis</t>
  </si>
  <si>
    <t>rezeruaris gare kedlebis izolacia 2 fenad cxeli bitumiT</t>
  </si>
  <si>
    <t>rezervuarSi Casasvleli liTonis kibis mowyoba</t>
  </si>
  <si>
    <t>rezervuarSi Casasvleli liTonis luqis mowyoba</t>
  </si>
  <si>
    <r>
      <t xml:space="preserve">betonis mosamzadebeli filis mowyoba </t>
    </r>
    <r>
      <rPr>
        <b/>
        <sz val="10"/>
        <rFont val="Times New Roman"/>
        <family val="1"/>
        <charset val="204"/>
      </rPr>
      <t>B</t>
    </r>
    <r>
      <rPr>
        <b/>
        <sz val="10"/>
        <rFont val="AcadMtavr"/>
      </rPr>
      <t>-10 sisqiT 15 sm</t>
    </r>
  </si>
  <si>
    <r>
      <t xml:space="preserve">betoni </t>
    </r>
    <r>
      <rPr>
        <sz val="10"/>
        <rFont val="Times New Roman"/>
        <family val="1"/>
        <charset val="204"/>
      </rPr>
      <t>B</t>
    </r>
    <r>
      <rPr>
        <sz val="10"/>
        <rFont val="AcadMtavr"/>
      </rPr>
      <t xml:space="preserve">-10 </t>
    </r>
    <r>
      <rPr>
        <sz val="10"/>
        <rFont val="Times New Roman"/>
        <family val="1"/>
        <charset val="204"/>
      </rPr>
      <t>(M-150)</t>
    </r>
  </si>
  <si>
    <r>
      <t xml:space="preserve">betoni </t>
    </r>
    <r>
      <rPr>
        <sz val="10"/>
        <rFont val="Times New Roman"/>
        <family val="1"/>
        <charset val="204"/>
      </rPr>
      <t>B</t>
    </r>
    <r>
      <rPr>
        <sz val="10"/>
        <rFont val="AcadMtavr"/>
      </rPr>
      <t xml:space="preserve">-22,5 </t>
    </r>
    <r>
      <rPr>
        <sz val="10"/>
        <rFont val="Times New Roman"/>
        <family val="1"/>
        <charset val="204"/>
      </rPr>
      <t>(M-300)</t>
    </r>
  </si>
  <si>
    <t>rezervuaris gadaxurvis mowyoba rulonuri masaliT 2 fena</t>
  </si>
  <si>
    <t>22</t>
  </si>
  <si>
    <t>23</t>
  </si>
  <si>
    <t>foladis mili d=133X5 mm</t>
  </si>
  <si>
    <t>foladis wyalsadeni milebis mowyoba 133X5 mm</t>
  </si>
  <si>
    <r>
      <t xml:space="preserve">foladis urdulis </t>
    </r>
    <r>
      <rPr>
        <b/>
        <sz val="10"/>
        <rFont val="Arial"/>
        <family val="2"/>
        <charset val="204"/>
      </rPr>
      <t>PN-16</t>
    </r>
    <r>
      <rPr>
        <b/>
        <sz val="10"/>
        <rFont val="AcadMtavr"/>
      </rPr>
      <t>. d=125 mm montaJi</t>
    </r>
  </si>
  <si>
    <r>
      <t>foladis urduli</t>
    </r>
    <r>
      <rPr>
        <sz val="10"/>
        <rFont val="Arial"/>
        <family val="2"/>
        <charset val="204"/>
      </rPr>
      <t xml:space="preserve">  PN-16.</t>
    </r>
    <r>
      <rPr>
        <sz val="10"/>
        <rFont val="AcadMtavr"/>
      </rPr>
      <t xml:space="preserve"> </t>
    </r>
    <r>
      <rPr>
        <sz val="10"/>
        <rFont val="Arial"/>
        <family val="2"/>
        <charset val="204"/>
      </rPr>
      <t xml:space="preserve"> D</t>
    </r>
    <r>
      <rPr>
        <sz val="10"/>
        <rFont val="AcadMtavr"/>
      </rPr>
      <t>=125 mm.</t>
    </r>
  </si>
  <si>
    <t>foladis samkapi d-133X133X133 mm</t>
  </si>
  <si>
    <r>
      <t>foladis muxli 90</t>
    </r>
    <r>
      <rPr>
        <vertAlign val="superscript"/>
        <sz val="10"/>
        <rFont val="AcadMtavr"/>
      </rPr>
      <t>0</t>
    </r>
    <r>
      <rPr>
        <sz val="10"/>
        <rFont val="AcadMtavr"/>
      </rPr>
      <t xml:space="preserve"> d-133 mm</t>
    </r>
  </si>
  <si>
    <r>
      <t>foladis muxli 45</t>
    </r>
    <r>
      <rPr>
        <vertAlign val="superscript"/>
        <sz val="10"/>
        <rFont val="AcadMtavr"/>
      </rPr>
      <t>0</t>
    </r>
    <r>
      <rPr>
        <sz val="10"/>
        <rFont val="AcadMtavr"/>
      </rPr>
      <t xml:space="preserve"> d-133 mm</t>
    </r>
  </si>
  <si>
    <t>liTonis miltuCa adaftori d-133 mm</t>
  </si>
  <si>
    <t>foladis milebis gamorecxva dezinfeqciiT</t>
  </si>
  <si>
    <t>8</t>
  </si>
  <si>
    <r>
      <rPr>
        <b/>
        <sz val="12"/>
        <rFont val="Times New Roman"/>
        <family val="1"/>
        <charset val="204"/>
      </rPr>
      <t>V=150</t>
    </r>
    <r>
      <rPr>
        <b/>
        <sz val="12"/>
        <rFont val="AcadMtavr"/>
      </rPr>
      <t xml:space="preserve"> m</t>
    </r>
    <r>
      <rPr>
        <b/>
        <vertAlign val="superscript"/>
        <sz val="12"/>
        <rFont val="AcadMtavr"/>
      </rPr>
      <t>3</t>
    </r>
    <r>
      <rPr>
        <b/>
        <sz val="12"/>
        <rFont val="AcadMtavr"/>
      </rPr>
      <t xml:space="preserve"> rk/betonis rezervuaris mowyoba</t>
    </r>
  </si>
  <si>
    <r>
      <t>V=150 m</t>
    </r>
    <r>
      <rPr>
        <vertAlign val="superscript"/>
        <sz val="11"/>
        <rFont val="AcadMtavr"/>
      </rPr>
      <t>3</t>
    </r>
    <r>
      <rPr>
        <sz val="11"/>
        <rFont val="AcadMtavr"/>
      </rPr>
      <t xml:space="preserve"> rk/betonis rezervuaris mowyoba</t>
    </r>
  </si>
  <si>
    <r>
      <t xml:space="preserve">liTonis miltuCis mowyoba </t>
    </r>
    <r>
      <rPr>
        <b/>
        <sz val="10"/>
        <rFont val="Times New Roman"/>
        <family val="1"/>
        <charset val="204"/>
      </rPr>
      <t>DN</t>
    </r>
    <r>
      <rPr>
        <b/>
        <sz val="10"/>
        <rFont val="AcadMtavr"/>
      </rPr>
      <t>-125</t>
    </r>
  </si>
  <si>
    <t>qviSis transportireba 30 km-dan</t>
  </si>
  <si>
    <t>olifa</t>
  </si>
  <si>
    <t>bitumi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</si>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</sst>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₽_-;\-* #,##0.00\ _₽_-;_-* &quot;-&quot;??\ _₽_-;_-@_-"/>
    <numFmt numFmtId="165" formatCode="_-* #,##0.00_р_._-;\-* #,##0.00_р_._-;_-* &quot;-&quot;??_р_._-;_-@_-"/>
    <numFmt numFmtId="166" formatCode="0.000"/>
    <numFmt numFmtId="167" formatCode="0.0000"/>
    <numFmt numFmtId="168" formatCode="0.0"/>
    <numFmt numFmtId="169" formatCode="_-* #,##0.000_р_._-;\-* #,##0.000_р_._-;_-* &quot;-&quot;???_р_._-;_-@_-"/>
    <numFmt numFmtId="170" formatCode="_-* #,##0.00_р_._-;\-* #,##0.00_р_._-;_-* &quot;-&quot;???_р_._-;_-@_-"/>
    <numFmt numFmtId="171" formatCode="0.0%"/>
    <numFmt numFmtId="172" formatCode="_(* #,##0.0000_);_(* \(#,##0.0000\);_(* &quot;-&quot;??_);_(@_)"/>
    <numFmt numFmtId="173" formatCode="_-* #,##0.00\ _L_a_r_i_-;\-* #,##0.00\ _L_a_r_i_-;_-* &quot;-&quot;??\ _L_a_r_i_-;_-@_-"/>
  </numFmts>
  <fonts count="46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8"/>
      <name val="AcadMtavr"/>
    </font>
    <font>
      <sz val="10"/>
      <name val="AcadMtavr"/>
    </font>
    <font>
      <b/>
      <sz val="10"/>
      <name val="AcadMtavr"/>
    </font>
    <font>
      <vertAlign val="superscript"/>
      <sz val="10"/>
      <name val="AcadMtavr"/>
    </font>
    <font>
      <i/>
      <sz val="10"/>
      <name val="AcadMtavr"/>
    </font>
    <font>
      <b/>
      <i/>
      <sz val="10"/>
      <name val="AcadMtavr"/>
    </font>
    <font>
      <sz val="9"/>
      <name val="AcadMtavr"/>
    </font>
    <font>
      <b/>
      <vertAlign val="superscript"/>
      <sz val="12"/>
      <name val="AcadMtavr"/>
    </font>
    <font>
      <b/>
      <vertAlign val="superscript"/>
      <sz val="10"/>
      <name val="AcadMtavr"/>
    </font>
    <font>
      <b/>
      <sz val="12"/>
      <name val="AcadMtavr"/>
    </font>
    <font>
      <b/>
      <sz val="11"/>
      <name val="AcadMtavr"/>
    </font>
    <font>
      <sz val="10"/>
      <name val="AcadNusx"/>
    </font>
    <font>
      <vertAlign val="superscript"/>
      <sz val="12"/>
      <name val="AcadMtavr"/>
    </font>
    <font>
      <b/>
      <sz val="8"/>
      <name val="AcadMtavr"/>
    </font>
    <font>
      <b/>
      <sz val="10"/>
      <color theme="1" tint="4.9989318521683403E-2"/>
      <name val="AcadMtavr"/>
    </font>
    <font>
      <sz val="10"/>
      <color theme="1" tint="4.9989318521683403E-2"/>
      <name val="AcadMtavr"/>
    </font>
    <font>
      <sz val="11"/>
      <name val="AcadMtavr"/>
    </font>
    <font>
      <u/>
      <sz val="9"/>
      <name val="AcadMtavr"/>
    </font>
    <font>
      <b/>
      <sz val="10"/>
      <name val="Arial"/>
      <family val="2"/>
      <charset val="204"/>
    </font>
    <font>
      <vertAlign val="superscript"/>
      <sz val="11"/>
      <name val="AcadMtavr"/>
    </font>
    <font>
      <b/>
      <vertAlign val="superscript"/>
      <sz val="11"/>
      <name val="AcadMtavr"/>
    </font>
    <font>
      <b/>
      <sz val="9"/>
      <name val="AcadMtavr"/>
    </font>
    <font>
      <sz val="11"/>
      <name val="AcadNusx"/>
    </font>
    <font>
      <b/>
      <sz val="14"/>
      <name val="AcadMtavr"/>
    </font>
    <font>
      <b/>
      <u/>
      <sz val="14"/>
      <name val="AcadMtavr"/>
    </font>
    <font>
      <sz val="11"/>
      <color rgb="FFFF0000"/>
      <name val="AcadMtavr"/>
    </font>
    <font>
      <b/>
      <u/>
      <sz val="10"/>
      <color rgb="FFFF0000"/>
      <name val="AcadMtavr"/>
    </font>
    <font>
      <sz val="10"/>
      <name val="Calibri"/>
      <family val="2"/>
      <charset val="204"/>
      <scheme val="minor"/>
    </font>
    <font>
      <b/>
      <sz val="10"/>
      <name val="Sylfaen"/>
      <family val="1"/>
    </font>
    <font>
      <b/>
      <sz val="10"/>
      <color rgb="FFFF0000"/>
      <name val="AcadMtavr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4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u/>
      <sz val="8"/>
      <name val="AcadMtavr"/>
    </font>
    <font>
      <b/>
      <sz val="10"/>
      <name val="Calibri"/>
      <family val="2"/>
      <charset val="204"/>
    </font>
    <font>
      <sz val="10"/>
      <name val="Cambria"/>
      <family val="1"/>
      <charset val="204"/>
      <scheme val="major"/>
    </font>
    <font>
      <sz val="12"/>
      <name val="AcadMtavr"/>
    </font>
    <font>
      <b/>
      <sz val="12"/>
      <name val="Times New Roman"/>
      <family val="1"/>
      <charset val="204"/>
    </font>
    <font>
      <b/>
      <sz val="11"/>
      <color rgb="FFFF0000"/>
      <name val="AcadMtavr"/>
    </font>
    <font>
      <b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34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35" fillId="0" borderId="0"/>
  </cellStyleXfs>
  <cellXfs count="311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3" fontId="8" fillId="0" borderId="1" xfId="12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3" borderId="1" xfId="1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3" fontId="9" fillId="3" borderId="1" xfId="12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6" fillId="3" borderId="1" xfId="0" applyFont="1" applyFill="1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9" applyNumberFormat="1" applyFont="1" applyFill="1" applyBorder="1" applyAlignment="1">
      <alignment horizontal="center" vertical="center"/>
    </xf>
    <xf numFmtId="16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3" fontId="8" fillId="0" borderId="2" xfId="12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43" fontId="9" fillId="3" borderId="3" xfId="12" applyFont="1" applyFill="1" applyBorder="1" applyAlignment="1">
      <alignment horizontal="center" vertical="center"/>
    </xf>
    <xf numFmtId="43" fontId="6" fillId="3" borderId="3" xfId="12" applyFont="1" applyFill="1" applyBorder="1" applyAlignment="1">
      <alignment horizontal="center" vertical="center" wrapText="1"/>
    </xf>
    <xf numFmtId="0" fontId="5" fillId="0" borderId="2" xfId="11" applyFont="1" applyFill="1" applyBorder="1" applyAlignment="1">
      <alignment horizontal="center" vertical="center"/>
    </xf>
    <xf numFmtId="0" fontId="4" fillId="0" borderId="0" xfId="11" applyFont="1" applyFill="1" applyBorder="1" applyAlignment="1">
      <alignment horizontal="left" vertical="center" shrinkToFit="1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6" fillId="0" borderId="0" xfId="11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169" fontId="6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left" vertical="center" wrapText="1"/>
    </xf>
    <xf numFmtId="0" fontId="15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7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1" xfId="4" applyFont="1" applyFill="1" applyBorder="1" applyAlignment="1">
      <alignment horizontal="center" vertical="center"/>
    </xf>
    <xf numFmtId="0" fontId="17" fillId="0" borderId="1" xfId="4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3" fontId="14" fillId="0" borderId="7" xfId="11" applyNumberFormat="1" applyFont="1" applyFill="1" applyBorder="1" applyAlignment="1">
      <alignment horizontal="center" vertical="center" shrinkToFit="1"/>
    </xf>
    <xf numFmtId="165" fontId="14" fillId="0" borderId="8" xfId="11" applyNumberFormat="1" applyFont="1" applyFill="1" applyBorder="1" applyAlignment="1">
      <alignment horizontal="center" vertical="center" shrinkToFit="1"/>
    </xf>
    <xf numFmtId="0" fontId="6" fillId="3" borderId="9" xfId="1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19" fillId="0" borderId="1" xfId="7" applyFont="1" applyFill="1" applyBorder="1" applyAlignment="1">
      <alignment horizontal="left" vertical="center" wrapText="1"/>
    </xf>
    <xf numFmtId="0" fontId="6" fillId="0" borderId="0" xfId="11" applyFont="1" applyFill="1" applyBorder="1" applyAlignment="1">
      <alignment horizontal="center" vertical="center" shrinkToFit="1"/>
    </xf>
    <xf numFmtId="43" fontId="6" fillId="0" borderId="0" xfId="11" applyNumberFormat="1" applyFont="1" applyFill="1" applyBorder="1" applyAlignment="1">
      <alignment horizontal="center" vertical="center" shrinkToFit="1"/>
    </xf>
    <xf numFmtId="0" fontId="22" fillId="0" borderId="0" xfId="0" applyFont="1"/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2" xfId="1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5" fillId="2" borderId="1" xfId="0" applyFont="1" applyFill="1" applyBorder="1"/>
    <xf numFmtId="9" fontId="5" fillId="2" borderId="1" xfId="0" applyNumberFormat="1" applyFont="1" applyFill="1" applyBorder="1" applyAlignment="1">
      <alignment horizontal="center" vertical="center"/>
    </xf>
    <xf numFmtId="43" fontId="8" fillId="2" borderId="1" xfId="12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0" xfId="11" applyFont="1" applyFill="1" applyBorder="1" applyAlignment="1">
      <alignment vertical="center" shrinkToFit="1"/>
    </xf>
    <xf numFmtId="0" fontId="13" fillId="0" borderId="0" xfId="11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vertical="center"/>
    </xf>
    <xf numFmtId="0" fontId="5" fillId="0" borderId="0" xfId="7" applyFont="1" applyBorder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7" applyFont="1" applyBorder="1" applyAlignment="1">
      <alignment horizontal="right"/>
    </xf>
    <xf numFmtId="0" fontId="2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3" fillId="0" borderId="0" xfId="11" applyFont="1" applyFill="1" applyBorder="1" applyAlignment="1">
      <alignment horizontal="center" vertical="center" shrinkToFit="1"/>
    </xf>
    <xf numFmtId="0" fontId="4" fillId="0" borderId="0" xfId="11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center" vertical="center"/>
    </xf>
    <xf numFmtId="2" fontId="0" fillId="0" borderId="0" xfId="0" applyNumberFormat="1"/>
    <xf numFmtId="2" fontId="1" fillId="0" borderId="0" xfId="0" applyNumberFormat="1" applyFont="1"/>
    <xf numFmtId="16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20" fillId="0" borderId="0" xfId="7" applyFont="1" applyBorder="1" applyAlignment="1">
      <alignment horizontal="right" vertical="center"/>
    </xf>
    <xf numFmtId="0" fontId="33" fillId="0" borderId="1" xfId="0" applyFont="1" applyFill="1" applyBorder="1" applyAlignment="1">
      <alignment horizontal="center" vertical="top" wrapText="1"/>
    </xf>
    <xf numFmtId="2" fontId="37" fillId="0" borderId="0" xfId="0" applyNumberFormat="1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30" fillId="0" borderId="1" xfId="0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2" fontId="6" fillId="0" borderId="1" xfId="12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71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9" fontId="5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43" fontId="1" fillId="0" borderId="0" xfId="0" applyNumberFormat="1" applyFont="1"/>
    <xf numFmtId="0" fontId="6" fillId="4" borderId="5" xfId="0" applyFont="1" applyFill="1" applyBorder="1" applyAlignment="1">
      <alignment horizontal="center" vertical="center"/>
    </xf>
    <xf numFmtId="0" fontId="6" fillId="5" borderId="5" xfId="0" applyFont="1" applyFill="1" applyBorder="1"/>
    <xf numFmtId="0" fontId="5" fillId="5" borderId="5" xfId="0" applyFont="1" applyFill="1" applyBorder="1"/>
    <xf numFmtId="0" fontId="25" fillId="5" borderId="5" xfId="0" applyFont="1" applyFill="1" applyBorder="1"/>
    <xf numFmtId="0" fontId="5" fillId="5" borderId="5" xfId="0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/>
    <xf numFmtId="0" fontId="5" fillId="0" borderId="2" xfId="0" applyFont="1" applyFill="1" applyBorder="1"/>
    <xf numFmtId="172" fontId="5" fillId="0" borderId="2" xfId="0" applyNumberFormat="1" applyFont="1" applyFill="1" applyBorder="1"/>
    <xf numFmtId="2" fontId="6" fillId="0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173" fontId="6" fillId="3" borderId="1" xfId="0" applyNumberFormat="1" applyFont="1" applyFill="1" applyBorder="1"/>
    <xf numFmtId="0" fontId="5" fillId="0" borderId="11" xfId="0" applyFont="1" applyFill="1" applyBorder="1"/>
    <xf numFmtId="0" fontId="6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0" fontId="42" fillId="5" borderId="5" xfId="0" applyFont="1" applyFill="1" applyBorder="1"/>
    <xf numFmtId="0" fontId="13" fillId="5" borderId="5" xfId="0" applyFont="1" applyFill="1" applyBorder="1"/>
    <xf numFmtId="0" fontId="42" fillId="5" borderId="5" xfId="0" applyFont="1" applyFill="1" applyBorder="1" applyAlignment="1">
      <alignment horizontal="center" vertical="center"/>
    </xf>
    <xf numFmtId="2" fontId="13" fillId="5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0" xfId="11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vertical="center" wrapText="1"/>
    </xf>
    <xf numFmtId="0" fontId="6" fillId="2" borderId="1" xfId="1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2" fontId="5" fillId="0" borderId="1" xfId="1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2" xfId="11" applyFont="1" applyFill="1" applyBorder="1" applyAlignment="1">
      <alignment horizontal="center" vertical="center"/>
    </xf>
    <xf numFmtId="43" fontId="9" fillId="3" borderId="13" xfId="12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2" fontId="5" fillId="0" borderId="1" xfId="12" applyNumberFormat="1" applyFont="1" applyFill="1" applyBorder="1" applyAlignment="1">
      <alignment horizontal="center" vertical="center"/>
    </xf>
    <xf numFmtId="2" fontId="5" fillId="0" borderId="1" xfId="12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0" xfId="1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2" fontId="5" fillId="0" borderId="4" xfId="0" applyNumberFormat="1" applyFont="1" applyBorder="1" applyAlignment="1" applyProtection="1">
      <alignment horizontal="center" vertical="center" wrapText="1"/>
    </xf>
    <xf numFmtId="2" fontId="5" fillId="0" borderId="4" xfId="18" applyNumberFormat="1" applyFont="1" applyFill="1" applyBorder="1" applyAlignment="1" applyProtection="1">
      <alignment horizontal="center" vertical="center" wrapText="1"/>
    </xf>
    <xf numFmtId="2" fontId="5" fillId="0" borderId="4" xfId="18" applyNumberFormat="1" applyFont="1" applyFill="1" applyBorder="1" applyAlignment="1" applyProtection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2" fontId="6" fillId="0" borderId="1" xfId="4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43" fontId="9" fillId="3" borderId="9" xfId="1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1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0" xfId="1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2" fontId="5" fillId="0" borderId="1" xfId="12" applyNumberFormat="1" applyFont="1" applyFill="1" applyBorder="1" applyAlignment="1">
      <alignment horizontal="left" vertical="center" wrapText="1"/>
    </xf>
    <xf numFmtId="2" fontId="8" fillId="0" borderId="1" xfId="12" applyNumberFormat="1" applyFont="1" applyFill="1" applyBorder="1" applyAlignment="1">
      <alignment horizontal="left" vertical="center" wrapText="1"/>
    </xf>
    <xf numFmtId="166" fontId="6" fillId="0" borderId="1" xfId="12" applyNumberFormat="1" applyFont="1" applyFill="1" applyBorder="1" applyAlignment="1">
      <alignment horizontal="center" vertical="center"/>
    </xf>
    <xf numFmtId="166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/>
    <xf numFmtId="2" fontId="28" fillId="0" borderId="0" xfId="0" applyNumberFormat="1" applyFont="1" applyFill="1" applyAlignment="1">
      <alignment horizontal="center" vertical="center"/>
    </xf>
    <xf numFmtId="0" fontId="4" fillId="0" borderId="1" xfId="12" applyNumberFormat="1" applyFont="1" applyFill="1" applyBorder="1" applyAlignment="1">
      <alignment horizontal="center" vertical="center" wrapText="1"/>
    </xf>
    <xf numFmtId="2" fontId="14" fillId="0" borderId="1" xfId="12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6" fontId="5" fillId="0" borderId="1" xfId="9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 wrapText="1"/>
    </xf>
    <xf numFmtId="169" fontId="25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wrapText="1"/>
    </xf>
    <xf numFmtId="0" fontId="5" fillId="0" borderId="1" xfId="4" applyFont="1" applyFill="1" applyBorder="1" applyAlignment="1">
      <alignment horizontal="center" vertical="center"/>
    </xf>
    <xf numFmtId="166" fontId="5" fillId="0" borderId="1" xfId="4" applyNumberFormat="1" applyFont="1" applyFill="1" applyBorder="1" applyAlignment="1">
      <alignment horizontal="center" vertical="center"/>
    </xf>
    <xf numFmtId="0" fontId="18" fillId="0" borderId="1" xfId="7" applyFont="1" applyFill="1" applyBorder="1" applyAlignment="1">
      <alignment horizontal="left" vertical="center" wrapText="1"/>
    </xf>
    <xf numFmtId="168" fontId="6" fillId="0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/>
    </xf>
    <xf numFmtId="2" fontId="6" fillId="0" borderId="1" xfId="4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wrapText="1"/>
    </xf>
    <xf numFmtId="2" fontId="5" fillId="0" borderId="1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2" fontId="17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7" fillId="0" borderId="0" xfId="11" applyFont="1" applyFill="1" applyBorder="1" applyAlignment="1">
      <alignment horizontal="center" vertical="center" wrapText="1" shrinkToFit="1"/>
    </xf>
    <xf numFmtId="0" fontId="28" fillId="0" borderId="0" xfId="7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1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4" fillId="0" borderId="0" xfId="11" applyFont="1" applyFill="1" applyBorder="1" applyAlignment="1">
      <alignment horizontal="right" vertical="center" shrinkToFit="1"/>
    </xf>
    <xf numFmtId="0" fontId="13" fillId="0" borderId="0" xfId="11" applyFont="1" applyFill="1" applyBorder="1" applyAlignment="1">
      <alignment horizontal="center" vertical="center" shrinkToFit="1"/>
    </xf>
    <xf numFmtId="0" fontId="14" fillId="0" borderId="0" xfId="11" applyFont="1" applyFill="1" applyBorder="1" applyAlignment="1">
      <alignment horizontal="center" vertical="center" shrinkToFit="1"/>
    </xf>
    <xf numFmtId="0" fontId="20" fillId="0" borderId="0" xfId="1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21" fillId="0" borderId="0" xfId="11" applyFont="1" applyFill="1" applyBorder="1" applyAlignment="1">
      <alignment horizontal="left" vertical="top" shrinkToFit="1"/>
    </xf>
    <xf numFmtId="0" fontId="17" fillId="6" borderId="6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1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39" fillId="0" borderId="0" xfId="11" applyFont="1" applyFill="1" applyBorder="1" applyAlignment="1">
      <alignment horizontal="left" vertical="center" shrinkToFit="1"/>
    </xf>
    <xf numFmtId="0" fontId="25" fillId="6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4" xfId="11" applyFont="1" applyFill="1" applyBorder="1" applyAlignment="1">
      <alignment horizontal="center" vertical="center"/>
    </xf>
    <xf numFmtId="0" fontId="6" fillId="2" borderId="2" xfId="1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0">
    <cellStyle name="Comma" xfId="12" builtinId="3"/>
    <cellStyle name="Comma 10" xfId="14"/>
    <cellStyle name="Comma 2" xfId="15"/>
    <cellStyle name="Comma 6" xfId="18"/>
    <cellStyle name="Comma 7" xfId="17"/>
    <cellStyle name="Normal" xfId="0" builtinId="0"/>
    <cellStyle name="Normal 10" xfId="1"/>
    <cellStyle name="Normal 14" xfId="2"/>
    <cellStyle name="Normal 15" xfId="19"/>
    <cellStyle name="Normal 16_axalqalaqis skola " xfId="3"/>
    <cellStyle name="Normal 2" xfId="4"/>
    <cellStyle name="Normal 2 2_MCXETA yazarma- Copy" xfId="5"/>
    <cellStyle name="Normal 2_---SUL--- GORI-HOSPITALI-BOLO" xfId="6"/>
    <cellStyle name="Normal 3" xfId="7"/>
    <cellStyle name="Normal 3 2" xfId="16"/>
    <cellStyle name="Normal 4" xfId="13"/>
    <cellStyle name="Normal 8" xfId="8"/>
    <cellStyle name="Normal_gare wyalsadfenigagarini 2 2" xfId="9"/>
    <cellStyle name="Обычный 2" xfId="10"/>
    <cellStyle name="Обычный_Лист1" xfId="11"/>
  </cellStyles>
  <dxfs count="17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8"/>
  <sheetViews>
    <sheetView zoomScaleNormal="100" workbookViewId="0">
      <selection activeCell="B14" sqref="B14:C20"/>
    </sheetView>
  </sheetViews>
  <sheetFormatPr defaultRowHeight="12.75" x14ac:dyDescent="0.2"/>
  <cols>
    <col min="1" max="1" width="6" customWidth="1"/>
    <col min="2" max="2" width="28.85546875" customWidth="1"/>
    <col min="3" max="3" width="63.140625" customWidth="1"/>
    <col min="4" max="4" width="23.7109375" customWidth="1"/>
    <col min="5" max="5" width="17.28515625" customWidth="1"/>
  </cols>
  <sheetData>
    <row r="1" spans="1:5" ht="19.5" x14ac:dyDescent="0.2">
      <c r="A1" s="272" t="s">
        <v>217</v>
      </c>
      <c r="B1" s="272"/>
      <c r="C1" s="272"/>
      <c r="D1" s="272"/>
    </row>
    <row r="2" spans="1:5" ht="19.5" x14ac:dyDescent="0.2">
      <c r="A2" s="272" t="s">
        <v>82</v>
      </c>
      <c r="B2" s="272"/>
      <c r="C2" s="272"/>
      <c r="D2" s="272"/>
    </row>
    <row r="3" spans="1:5" ht="6.75" customHeight="1" x14ac:dyDescent="0.2">
      <c r="A3" s="98"/>
      <c r="B3" s="98"/>
      <c r="C3" s="98"/>
      <c r="D3" s="98"/>
    </row>
    <row r="4" spans="1:5" ht="19.5" x14ac:dyDescent="0.3">
      <c r="A4" s="273" t="s">
        <v>63</v>
      </c>
      <c r="B4" s="273"/>
      <c r="C4" s="273"/>
      <c r="D4" s="273"/>
    </row>
    <row r="5" spans="1:5" ht="14.25" x14ac:dyDescent="0.2">
      <c r="A5" s="99"/>
      <c r="B5" s="99"/>
      <c r="C5" s="100"/>
      <c r="D5" s="111"/>
    </row>
    <row r="6" spans="1:5" ht="24" customHeight="1" x14ac:dyDescent="0.2">
      <c r="A6" s="102"/>
      <c r="B6" s="102"/>
      <c r="C6" s="118" t="s">
        <v>64</v>
      </c>
      <c r="D6" s="229">
        <f>D10+D11+D12</f>
        <v>0</v>
      </c>
      <c r="E6" s="120"/>
    </row>
    <row r="7" spans="1:5" ht="6.75" customHeight="1" x14ac:dyDescent="0.2">
      <c r="A7" s="102"/>
      <c r="B7" s="102"/>
      <c r="C7" s="103"/>
      <c r="D7" s="101"/>
    </row>
    <row r="8" spans="1:5" ht="32.25" customHeight="1" x14ac:dyDescent="0.2">
      <c r="A8" s="106" t="s">
        <v>1</v>
      </c>
      <c r="B8" s="106" t="s">
        <v>65</v>
      </c>
      <c r="C8" s="107" t="s">
        <v>66</v>
      </c>
      <c r="D8" s="107" t="s">
        <v>34</v>
      </c>
      <c r="E8" s="112"/>
    </row>
    <row r="9" spans="1:5" x14ac:dyDescent="0.2">
      <c r="A9" s="108">
        <v>1</v>
      </c>
      <c r="B9" s="108">
        <v>2</v>
      </c>
      <c r="C9" s="108">
        <v>3</v>
      </c>
      <c r="D9" s="230">
        <v>4</v>
      </c>
    </row>
    <row r="10" spans="1:5" ht="15.75" x14ac:dyDescent="0.2">
      <c r="A10" s="104">
        <v>1</v>
      </c>
      <c r="B10" s="106" t="s">
        <v>67</v>
      </c>
      <c r="C10" s="105" t="s">
        <v>163</v>
      </c>
      <c r="D10" s="231">
        <f>ჭაბურღილი!L228</f>
        <v>0</v>
      </c>
    </row>
    <row r="11" spans="1:5" ht="15.75" x14ac:dyDescent="0.2">
      <c r="A11" s="104">
        <v>2</v>
      </c>
      <c r="B11" s="106" t="s">
        <v>166</v>
      </c>
      <c r="C11" s="105" t="s">
        <v>227</v>
      </c>
      <c r="D11" s="231">
        <f>მაგისტრალი!L142</f>
        <v>0</v>
      </c>
    </row>
    <row r="12" spans="1:5" ht="16.5" x14ac:dyDescent="0.2">
      <c r="A12" s="104">
        <v>3</v>
      </c>
      <c r="B12" s="106" t="s">
        <v>132</v>
      </c>
      <c r="C12" s="105" t="s">
        <v>275</v>
      </c>
      <c r="D12" s="231">
        <f>რეზერვუარი!L244</f>
        <v>0</v>
      </c>
    </row>
    <row r="14" spans="1:5" x14ac:dyDescent="0.2">
      <c r="B14" s="228"/>
    </row>
    <row r="15" spans="1:5" x14ac:dyDescent="0.2">
      <c r="B15" s="228"/>
    </row>
    <row r="16" spans="1:5" x14ac:dyDescent="0.2">
      <c r="B16" s="71"/>
      <c r="C16" s="71"/>
      <c r="D16" s="71"/>
      <c r="E16" s="71"/>
    </row>
    <row r="17" spans="2:5" x14ac:dyDescent="0.2">
      <c r="B17" s="71"/>
      <c r="C17" s="71"/>
      <c r="D17" s="71"/>
      <c r="E17" s="113"/>
    </row>
    <row r="18" spans="2:5" x14ac:dyDescent="0.2">
      <c r="B18" s="71"/>
      <c r="C18" s="122"/>
      <c r="D18" s="71"/>
      <c r="E18" s="71"/>
    </row>
  </sheetData>
  <mergeCells count="3">
    <mergeCell ref="A1:D1"/>
    <mergeCell ref="A2:D2"/>
    <mergeCell ref="A4:D4"/>
  </mergeCells>
  <pageMargins left="0.98" right="0.7" top="0.75" bottom="0.51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2:M231"/>
  <sheetViews>
    <sheetView workbookViewId="0">
      <selection activeCell="G224" sqref="G224"/>
    </sheetView>
  </sheetViews>
  <sheetFormatPr defaultRowHeight="12.75" x14ac:dyDescent="0.2"/>
  <cols>
    <col min="1" max="1" width="2.7109375" style="71" customWidth="1"/>
    <col min="2" max="2" width="36.7109375" style="71" customWidth="1"/>
    <col min="3" max="4" width="7.7109375" style="71" customWidth="1"/>
    <col min="5" max="5" width="10.85546875" style="71" customWidth="1"/>
    <col min="6" max="6" width="9.140625" style="71"/>
    <col min="7" max="7" width="12.140625" style="71" customWidth="1"/>
    <col min="8" max="8" width="9.140625" style="71"/>
    <col min="9" max="9" width="11.28515625" style="71" customWidth="1"/>
    <col min="10" max="10" width="9.7109375" style="71" customWidth="1"/>
    <col min="11" max="11" width="11.140625" style="71" customWidth="1"/>
    <col min="12" max="12" width="12.85546875" style="71" customWidth="1"/>
    <col min="13" max="13" width="16.28515625" style="71" customWidth="1"/>
    <col min="14" max="16384" width="9.140625" style="71"/>
  </cols>
  <sheetData>
    <row r="2" spans="1:12" ht="15" x14ac:dyDescent="0.2">
      <c r="A2" s="285" t="s">
        <v>217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2" ht="14.25" x14ac:dyDescent="0.2">
      <c r="A3" s="286" t="s">
        <v>82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</row>
    <row r="4" spans="1:12" ht="14.25" x14ac:dyDescent="0.2">
      <c r="A4" s="287" t="s">
        <v>59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12" ht="15" x14ac:dyDescent="0.2">
      <c r="A5" s="285" t="s">
        <v>164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</row>
    <row r="6" spans="1:12" ht="15.75" thickBot="1" x14ac:dyDescent="0.25">
      <c r="A6" s="186"/>
      <c r="B6" s="186"/>
      <c r="C6" s="201"/>
      <c r="D6" s="218"/>
      <c r="E6" s="218"/>
      <c r="F6" s="218"/>
      <c r="G6" s="284" t="s">
        <v>34</v>
      </c>
      <c r="H6" s="284"/>
      <c r="I6" s="284"/>
      <c r="J6" s="284"/>
      <c r="K6" s="75">
        <f>L228/1000</f>
        <v>0</v>
      </c>
      <c r="L6" s="36" t="s">
        <v>33</v>
      </c>
    </row>
    <row r="7" spans="1:12" ht="15.75" thickBot="1" x14ac:dyDescent="0.25">
      <c r="A7" s="278"/>
      <c r="B7" s="278"/>
      <c r="C7" s="278"/>
      <c r="D7" s="218"/>
      <c r="E7" s="218"/>
      <c r="F7" s="218"/>
      <c r="G7" s="284" t="s">
        <v>35</v>
      </c>
      <c r="H7" s="284"/>
      <c r="I7" s="284"/>
      <c r="J7" s="284"/>
      <c r="K7" s="76">
        <f>I222/1000</f>
        <v>0</v>
      </c>
      <c r="L7" s="36" t="s">
        <v>33</v>
      </c>
    </row>
    <row r="8" spans="1:12" x14ac:dyDescent="0.2">
      <c r="A8" s="278"/>
      <c r="B8" s="278"/>
      <c r="C8" s="278"/>
      <c r="D8" s="278"/>
      <c r="E8" s="278"/>
      <c r="F8" s="97"/>
      <c r="G8" s="97"/>
      <c r="H8" s="97"/>
      <c r="I8" s="97"/>
      <c r="J8" s="97"/>
      <c r="K8" s="42"/>
      <c r="L8" s="36"/>
    </row>
    <row r="9" spans="1:12" ht="6.75" customHeight="1" x14ac:dyDescent="0.2"/>
    <row r="10" spans="1:12" x14ac:dyDescent="0.2">
      <c r="A10" s="279" t="s">
        <v>1</v>
      </c>
      <c r="B10" s="280" t="s">
        <v>2</v>
      </c>
      <c r="C10" s="279" t="s">
        <v>3</v>
      </c>
      <c r="D10" s="279" t="s">
        <v>11</v>
      </c>
      <c r="E10" s="279" t="s">
        <v>4</v>
      </c>
      <c r="F10" s="290" t="s">
        <v>17</v>
      </c>
      <c r="G10" s="290"/>
      <c r="H10" s="290" t="s">
        <v>5</v>
      </c>
      <c r="I10" s="290"/>
      <c r="J10" s="279" t="s">
        <v>6</v>
      </c>
      <c r="K10" s="279"/>
      <c r="L10" s="264" t="s">
        <v>102</v>
      </c>
    </row>
    <row r="11" spans="1:12" x14ac:dyDescent="0.2">
      <c r="A11" s="279"/>
      <c r="B11" s="280"/>
      <c r="C11" s="279"/>
      <c r="D11" s="279"/>
      <c r="E11" s="279"/>
      <c r="F11" s="264" t="s">
        <v>7</v>
      </c>
      <c r="G11" s="265" t="s">
        <v>8</v>
      </c>
      <c r="H11" s="264" t="s">
        <v>7</v>
      </c>
      <c r="I11" s="265" t="s">
        <v>8</v>
      </c>
      <c r="J11" s="264" t="s">
        <v>7</v>
      </c>
      <c r="K11" s="265" t="s">
        <v>9</v>
      </c>
      <c r="L11" s="264" t="s">
        <v>10</v>
      </c>
    </row>
    <row r="12" spans="1:12" x14ac:dyDescent="0.2">
      <c r="A12" s="266">
        <v>1</v>
      </c>
      <c r="B12" s="266">
        <v>2</v>
      </c>
      <c r="C12" s="266">
        <v>3</v>
      </c>
      <c r="D12" s="266">
        <v>4</v>
      </c>
      <c r="E12" s="266">
        <v>5</v>
      </c>
      <c r="F12" s="266">
        <v>6</v>
      </c>
      <c r="G12" s="266">
        <v>7</v>
      </c>
      <c r="H12" s="266">
        <v>8</v>
      </c>
      <c r="I12" s="266">
        <v>9</v>
      </c>
      <c r="J12" s="266">
        <v>10</v>
      </c>
      <c r="K12" s="266">
        <v>11</v>
      </c>
      <c r="L12" s="266">
        <v>12</v>
      </c>
    </row>
    <row r="13" spans="1:12" x14ac:dyDescent="0.2">
      <c r="A13" s="1"/>
      <c r="B13" s="124" t="s">
        <v>103</v>
      </c>
      <c r="C13" s="1"/>
      <c r="D13" s="217"/>
      <c r="E13" s="6"/>
      <c r="F13" s="1"/>
      <c r="G13" s="8"/>
      <c r="H13" s="8"/>
      <c r="I13" s="8"/>
      <c r="J13" s="8"/>
      <c r="K13" s="8"/>
      <c r="L13" s="4"/>
    </row>
    <row r="14" spans="1:12" ht="51" x14ac:dyDescent="0.2">
      <c r="A14" s="274">
        <v>1</v>
      </c>
      <c r="B14" s="46" t="s">
        <v>156</v>
      </c>
      <c r="C14" s="224" t="s">
        <v>104</v>
      </c>
      <c r="D14" s="54"/>
      <c r="E14" s="126">
        <v>0.2</v>
      </c>
      <c r="F14" s="19"/>
      <c r="G14" s="50"/>
      <c r="H14" s="19"/>
      <c r="I14" s="50"/>
      <c r="J14" s="19"/>
      <c r="K14" s="50"/>
      <c r="L14" s="50"/>
    </row>
    <row r="15" spans="1:12" x14ac:dyDescent="0.2">
      <c r="A15" s="274"/>
      <c r="B15" s="41" t="s">
        <v>12</v>
      </c>
      <c r="C15" s="19" t="s">
        <v>15</v>
      </c>
      <c r="D15" s="50">
        <v>135.30000000000001</v>
      </c>
      <c r="E15" s="50">
        <f>E14*D15</f>
        <v>27.060000000000002</v>
      </c>
      <c r="F15" s="19"/>
      <c r="G15" s="50"/>
      <c r="H15" s="50"/>
      <c r="I15" s="50"/>
      <c r="J15" s="19"/>
      <c r="K15" s="50"/>
      <c r="L15" s="50"/>
    </row>
    <row r="16" spans="1:12" x14ac:dyDescent="0.2">
      <c r="A16" s="274"/>
      <c r="B16" s="41" t="s">
        <v>105</v>
      </c>
      <c r="C16" s="19" t="s">
        <v>22</v>
      </c>
      <c r="D16" s="19">
        <v>63.91</v>
      </c>
      <c r="E16" s="50">
        <f>E14*D16</f>
        <v>12.782</v>
      </c>
      <c r="F16" s="19"/>
      <c r="G16" s="50"/>
      <c r="H16" s="2"/>
      <c r="I16" s="2"/>
      <c r="J16" s="50"/>
      <c r="K16" s="50"/>
      <c r="L16" s="50"/>
    </row>
    <row r="17" spans="1:12" x14ac:dyDescent="0.2">
      <c r="A17" s="274"/>
      <c r="B17" s="41" t="s">
        <v>25</v>
      </c>
      <c r="C17" s="1" t="s">
        <v>0</v>
      </c>
      <c r="D17" s="19">
        <v>0.13200000000000001</v>
      </c>
      <c r="E17" s="56">
        <f>D17*E14</f>
        <v>2.6400000000000003E-2</v>
      </c>
      <c r="F17" s="19"/>
      <c r="G17" s="50"/>
      <c r="H17" s="19"/>
      <c r="I17" s="50"/>
      <c r="J17" s="50"/>
      <c r="K17" s="56"/>
      <c r="L17" s="56"/>
    </row>
    <row r="18" spans="1:12" x14ac:dyDescent="0.2">
      <c r="A18" s="274"/>
      <c r="B18" s="1" t="s">
        <v>23</v>
      </c>
      <c r="C18" s="19"/>
      <c r="D18" s="19"/>
      <c r="E18" s="50"/>
      <c r="F18" s="19"/>
      <c r="G18" s="50"/>
      <c r="H18" s="19"/>
      <c r="I18" s="50"/>
      <c r="J18" s="19"/>
      <c r="K18" s="50"/>
      <c r="L18" s="50"/>
    </row>
    <row r="19" spans="1:12" x14ac:dyDescent="0.2">
      <c r="A19" s="274"/>
      <c r="B19" s="41" t="s">
        <v>106</v>
      </c>
      <c r="C19" s="19" t="s">
        <v>20</v>
      </c>
      <c r="D19" s="19">
        <v>1.54</v>
      </c>
      <c r="E19" s="50">
        <f>E14*D19</f>
        <v>0.30800000000000005</v>
      </c>
      <c r="F19" s="4"/>
      <c r="G19" s="4"/>
      <c r="H19" s="19"/>
      <c r="I19" s="4"/>
      <c r="J19" s="6"/>
      <c r="K19" s="4"/>
      <c r="L19" s="50"/>
    </row>
    <row r="20" spans="1:12" x14ac:dyDescent="0.2">
      <c r="A20" s="274"/>
      <c r="B20" s="41" t="s">
        <v>107</v>
      </c>
      <c r="C20" s="19" t="s">
        <v>24</v>
      </c>
      <c r="D20" s="19">
        <v>1.0999999999999999E-2</v>
      </c>
      <c r="E20" s="125">
        <f>E14*D20</f>
        <v>2.2000000000000001E-3</v>
      </c>
      <c r="F20" s="1"/>
      <c r="G20" s="4"/>
      <c r="H20" s="19"/>
      <c r="I20" s="4"/>
      <c r="J20" s="6"/>
      <c r="K20" s="4"/>
      <c r="L20" s="50"/>
    </row>
    <row r="21" spans="1:12" x14ac:dyDescent="0.2">
      <c r="A21" s="274"/>
      <c r="B21" s="41" t="s">
        <v>108</v>
      </c>
      <c r="C21" s="19" t="s">
        <v>24</v>
      </c>
      <c r="D21" s="50">
        <v>0.8</v>
      </c>
      <c r="E21" s="50">
        <f>E14*D21</f>
        <v>0.16000000000000003</v>
      </c>
      <c r="F21" s="19"/>
      <c r="G21" s="4"/>
      <c r="H21" s="19"/>
      <c r="I21" s="50"/>
      <c r="J21" s="19"/>
      <c r="K21" s="50"/>
      <c r="L21" s="50"/>
    </row>
    <row r="22" spans="1:12" ht="15" x14ac:dyDescent="0.2">
      <c r="A22" s="274"/>
      <c r="B22" s="41" t="s">
        <v>109</v>
      </c>
      <c r="C22" s="19" t="s">
        <v>45</v>
      </c>
      <c r="D22" s="50">
        <v>13</v>
      </c>
      <c r="E22" s="56">
        <f>E14*D22</f>
        <v>2.6</v>
      </c>
      <c r="F22" s="4"/>
      <c r="G22" s="4"/>
      <c r="H22" s="19"/>
      <c r="I22" s="4"/>
      <c r="J22" s="6"/>
      <c r="K22" s="4"/>
      <c r="L22" s="50"/>
    </row>
    <row r="23" spans="1:12" ht="15" x14ac:dyDescent="0.2">
      <c r="A23" s="274"/>
      <c r="B23" s="41" t="s">
        <v>87</v>
      </c>
      <c r="C23" s="19" t="s">
        <v>45</v>
      </c>
      <c r="D23" s="50">
        <v>44</v>
      </c>
      <c r="E23" s="50">
        <f>E14*D23</f>
        <v>8.8000000000000007</v>
      </c>
      <c r="F23" s="50"/>
      <c r="G23" s="4"/>
      <c r="H23" s="19"/>
      <c r="I23" s="50"/>
      <c r="J23" s="19"/>
      <c r="K23" s="50"/>
      <c r="L23" s="50"/>
    </row>
    <row r="24" spans="1:12" x14ac:dyDescent="0.2">
      <c r="A24" s="274"/>
      <c r="B24" s="41" t="s">
        <v>18</v>
      </c>
      <c r="C24" s="1" t="s">
        <v>0</v>
      </c>
      <c r="D24" s="4">
        <v>13.2</v>
      </c>
      <c r="E24" s="4">
        <f>D24*E14</f>
        <v>2.64</v>
      </c>
      <c r="F24" s="4"/>
      <c r="G24" s="4"/>
      <c r="H24" s="19"/>
      <c r="I24" s="4"/>
      <c r="J24" s="6"/>
      <c r="K24" s="4"/>
      <c r="L24" s="50"/>
    </row>
    <row r="25" spans="1:12" ht="51" x14ac:dyDescent="0.2">
      <c r="A25" s="274">
        <v>2</v>
      </c>
      <c r="B25" s="46" t="s">
        <v>157</v>
      </c>
      <c r="C25" s="224" t="s">
        <v>104</v>
      </c>
      <c r="D25" s="54"/>
      <c r="E25" s="126">
        <v>0.4</v>
      </c>
      <c r="F25" s="19"/>
      <c r="G25" s="50"/>
      <c r="H25" s="19"/>
      <c r="I25" s="50"/>
      <c r="J25" s="19"/>
      <c r="K25" s="50"/>
      <c r="L25" s="50"/>
    </row>
    <row r="26" spans="1:12" x14ac:dyDescent="0.2">
      <c r="A26" s="274"/>
      <c r="B26" s="41" t="s">
        <v>12</v>
      </c>
      <c r="C26" s="19" t="s">
        <v>15</v>
      </c>
      <c r="D26" s="50">
        <v>267.3</v>
      </c>
      <c r="E26" s="50">
        <f>E25*D26</f>
        <v>106.92000000000002</v>
      </c>
      <c r="F26" s="19"/>
      <c r="G26" s="50"/>
      <c r="H26" s="50"/>
      <c r="I26" s="50"/>
      <c r="J26" s="19"/>
      <c r="K26" s="50"/>
      <c r="L26" s="50"/>
    </row>
    <row r="27" spans="1:12" x14ac:dyDescent="0.2">
      <c r="A27" s="274"/>
      <c r="B27" s="41" t="s">
        <v>105</v>
      </c>
      <c r="C27" s="19" t="s">
        <v>22</v>
      </c>
      <c r="D27" s="50">
        <v>129.80000000000001</v>
      </c>
      <c r="E27" s="50">
        <f>E25*D27</f>
        <v>51.920000000000009</v>
      </c>
      <c r="F27" s="19"/>
      <c r="G27" s="50"/>
      <c r="H27" s="2"/>
      <c r="I27" s="2"/>
      <c r="J27" s="50"/>
      <c r="K27" s="50"/>
      <c r="L27" s="50"/>
    </row>
    <row r="28" spans="1:12" x14ac:dyDescent="0.2">
      <c r="A28" s="274"/>
      <c r="B28" s="41" t="s">
        <v>25</v>
      </c>
      <c r="C28" s="1" t="s">
        <v>0</v>
      </c>
      <c r="D28" s="19">
        <v>0.33</v>
      </c>
      <c r="E28" s="56">
        <f>D28*E25</f>
        <v>0.13200000000000001</v>
      </c>
      <c r="F28" s="19"/>
      <c r="G28" s="50"/>
      <c r="H28" s="19"/>
      <c r="I28" s="50"/>
      <c r="J28" s="50"/>
      <c r="K28" s="56"/>
      <c r="L28" s="50"/>
    </row>
    <row r="29" spans="1:12" x14ac:dyDescent="0.2">
      <c r="A29" s="274"/>
      <c r="B29" s="1" t="s">
        <v>23</v>
      </c>
      <c r="C29" s="19"/>
      <c r="D29" s="19"/>
      <c r="E29" s="50"/>
      <c r="F29" s="19"/>
      <c r="G29" s="50"/>
      <c r="H29" s="19"/>
      <c r="I29" s="50"/>
      <c r="J29" s="19"/>
      <c r="K29" s="50"/>
      <c r="L29" s="50"/>
    </row>
    <row r="30" spans="1:12" x14ac:dyDescent="0.2">
      <c r="A30" s="274"/>
      <c r="B30" s="41" t="s">
        <v>106</v>
      </c>
      <c r="C30" s="19" t="s">
        <v>20</v>
      </c>
      <c r="D30" s="19">
        <v>2.97</v>
      </c>
      <c r="E30" s="50">
        <f>E25*D30</f>
        <v>1.1880000000000002</v>
      </c>
      <c r="F30" s="4"/>
      <c r="G30" s="4"/>
      <c r="H30" s="19"/>
      <c r="I30" s="4"/>
      <c r="J30" s="6"/>
      <c r="K30" s="4"/>
      <c r="L30" s="50"/>
    </row>
    <row r="31" spans="1:12" x14ac:dyDescent="0.2">
      <c r="A31" s="274"/>
      <c r="B31" s="41" t="s">
        <v>107</v>
      </c>
      <c r="C31" s="19" t="s">
        <v>24</v>
      </c>
      <c r="D31" s="19">
        <v>2.1999999999999999E-2</v>
      </c>
      <c r="E31" s="125">
        <f>E25*D31</f>
        <v>8.8000000000000005E-3</v>
      </c>
      <c r="F31" s="1"/>
      <c r="G31" s="4"/>
      <c r="H31" s="19"/>
      <c r="I31" s="4"/>
      <c r="J31" s="6"/>
      <c r="K31" s="4"/>
      <c r="L31" s="50"/>
    </row>
    <row r="32" spans="1:12" x14ac:dyDescent="0.2">
      <c r="A32" s="274"/>
      <c r="B32" s="41" t="s">
        <v>108</v>
      </c>
      <c r="C32" s="19" t="s">
        <v>24</v>
      </c>
      <c r="D32" s="50">
        <v>2.4</v>
      </c>
      <c r="E32" s="50">
        <f>E25*D32</f>
        <v>0.96</v>
      </c>
      <c r="F32" s="19"/>
      <c r="G32" s="4"/>
      <c r="H32" s="19"/>
      <c r="I32" s="50"/>
      <c r="J32" s="19"/>
      <c r="K32" s="50"/>
      <c r="L32" s="50"/>
    </row>
    <row r="33" spans="1:12" ht="15" x14ac:dyDescent="0.2">
      <c r="A33" s="274"/>
      <c r="B33" s="41" t="s">
        <v>109</v>
      </c>
      <c r="C33" s="19" t="s">
        <v>45</v>
      </c>
      <c r="D33" s="50">
        <v>13</v>
      </c>
      <c r="E33" s="56">
        <f>E25*D33</f>
        <v>5.2</v>
      </c>
      <c r="F33" s="4"/>
      <c r="G33" s="4"/>
      <c r="H33" s="19"/>
      <c r="I33" s="4"/>
      <c r="J33" s="6"/>
      <c r="K33" s="4"/>
      <c r="L33" s="50"/>
    </row>
    <row r="34" spans="1:12" ht="15" x14ac:dyDescent="0.2">
      <c r="A34" s="274"/>
      <c r="B34" s="41" t="s">
        <v>87</v>
      </c>
      <c r="C34" s="19" t="s">
        <v>45</v>
      </c>
      <c r="D34" s="50">
        <v>44</v>
      </c>
      <c r="E34" s="50">
        <f>E25*D34</f>
        <v>17.600000000000001</v>
      </c>
      <c r="F34" s="50"/>
      <c r="G34" s="4"/>
      <c r="H34" s="19"/>
      <c r="I34" s="50"/>
      <c r="J34" s="19"/>
      <c r="K34" s="50"/>
      <c r="L34" s="50"/>
    </row>
    <row r="35" spans="1:12" x14ac:dyDescent="0.2">
      <c r="A35" s="274"/>
      <c r="B35" s="41" t="s">
        <v>18</v>
      </c>
      <c r="C35" s="1" t="s">
        <v>0</v>
      </c>
      <c r="D35" s="39">
        <v>22.44</v>
      </c>
      <c r="E35" s="4">
        <f>D35*E25</f>
        <v>8.9760000000000009</v>
      </c>
      <c r="F35" s="4"/>
      <c r="G35" s="4"/>
      <c r="H35" s="19"/>
      <c r="I35" s="4"/>
      <c r="J35" s="6"/>
      <c r="K35" s="4"/>
      <c r="L35" s="50"/>
    </row>
    <row r="36" spans="1:12" ht="51" x14ac:dyDescent="0.2">
      <c r="A36" s="275">
        <v>3</v>
      </c>
      <c r="B36" s="46" t="s">
        <v>158</v>
      </c>
      <c r="C36" s="224" t="s">
        <v>104</v>
      </c>
      <c r="D36" s="54"/>
      <c r="E36" s="126">
        <v>0.45</v>
      </c>
      <c r="F36" s="19"/>
      <c r="G36" s="50"/>
      <c r="H36" s="19"/>
      <c r="I36" s="50"/>
      <c r="J36" s="19"/>
      <c r="K36" s="50"/>
      <c r="L36" s="50"/>
    </row>
    <row r="37" spans="1:12" x14ac:dyDescent="0.2">
      <c r="A37" s="276"/>
      <c r="B37" s="41" t="s">
        <v>12</v>
      </c>
      <c r="C37" s="19" t="s">
        <v>15</v>
      </c>
      <c r="D37" s="50">
        <v>441.1</v>
      </c>
      <c r="E37" s="50">
        <f>E36*D37</f>
        <v>198.495</v>
      </c>
      <c r="F37" s="19"/>
      <c r="G37" s="50"/>
      <c r="H37" s="50"/>
      <c r="I37" s="50"/>
      <c r="J37" s="19"/>
      <c r="K37" s="50"/>
      <c r="L37" s="50"/>
    </row>
    <row r="38" spans="1:12" x14ac:dyDescent="0.2">
      <c r="A38" s="276"/>
      <c r="B38" s="41" t="s">
        <v>105</v>
      </c>
      <c r="C38" s="19" t="s">
        <v>22</v>
      </c>
      <c r="D38" s="50">
        <v>222.2</v>
      </c>
      <c r="E38" s="50">
        <f>E36*D38</f>
        <v>99.99</v>
      </c>
      <c r="F38" s="19"/>
      <c r="G38" s="50"/>
      <c r="H38" s="2"/>
      <c r="I38" s="2"/>
      <c r="J38" s="50"/>
      <c r="K38" s="50"/>
      <c r="L38" s="50"/>
    </row>
    <row r="39" spans="1:12" x14ac:dyDescent="0.2">
      <c r="A39" s="276"/>
      <c r="B39" s="41" t="s">
        <v>25</v>
      </c>
      <c r="C39" s="1" t="s">
        <v>0</v>
      </c>
      <c r="D39" s="19">
        <v>0.60499999999999998</v>
      </c>
      <c r="E39" s="56">
        <f>D39*E36</f>
        <v>0.27224999999999999</v>
      </c>
      <c r="F39" s="19"/>
      <c r="G39" s="50"/>
      <c r="H39" s="19"/>
      <c r="I39" s="50"/>
      <c r="J39" s="50"/>
      <c r="K39" s="56"/>
      <c r="L39" s="56"/>
    </row>
    <row r="40" spans="1:12" x14ac:dyDescent="0.2">
      <c r="A40" s="276"/>
      <c r="B40" s="1" t="s">
        <v>23</v>
      </c>
      <c r="C40" s="19"/>
      <c r="D40" s="19"/>
      <c r="E40" s="50"/>
      <c r="F40" s="19"/>
      <c r="G40" s="50"/>
      <c r="H40" s="19"/>
      <c r="I40" s="50"/>
      <c r="J40" s="19"/>
      <c r="K40" s="50"/>
      <c r="L40" s="50"/>
    </row>
    <row r="41" spans="1:12" x14ac:dyDescent="0.2">
      <c r="A41" s="276"/>
      <c r="B41" s="41" t="s">
        <v>106</v>
      </c>
      <c r="C41" s="19" t="s">
        <v>20</v>
      </c>
      <c r="D41" s="19">
        <v>5.0599999999999996</v>
      </c>
      <c r="E41" s="50">
        <f>E36*D41</f>
        <v>2.2769999999999997</v>
      </c>
      <c r="F41" s="4"/>
      <c r="G41" s="4"/>
      <c r="H41" s="19"/>
      <c r="I41" s="4"/>
      <c r="J41" s="6"/>
      <c r="K41" s="4"/>
      <c r="L41" s="50"/>
    </row>
    <row r="42" spans="1:12" x14ac:dyDescent="0.2">
      <c r="A42" s="276"/>
      <c r="B42" s="41" t="s">
        <v>107</v>
      </c>
      <c r="C42" s="19" t="s">
        <v>24</v>
      </c>
      <c r="D42" s="19">
        <v>4.3999999999999997E-2</v>
      </c>
      <c r="E42" s="125">
        <f>E36*D42</f>
        <v>1.9799999999999998E-2</v>
      </c>
      <c r="F42" s="1"/>
      <c r="G42" s="4"/>
      <c r="H42" s="19"/>
      <c r="I42" s="4"/>
      <c r="J42" s="6"/>
      <c r="K42" s="4"/>
      <c r="L42" s="50"/>
    </row>
    <row r="43" spans="1:12" x14ac:dyDescent="0.2">
      <c r="A43" s="276"/>
      <c r="B43" s="41" t="s">
        <v>108</v>
      </c>
      <c r="C43" s="19" t="s">
        <v>24</v>
      </c>
      <c r="D43" s="50">
        <v>4.5</v>
      </c>
      <c r="E43" s="50">
        <f>E36*D43</f>
        <v>2.0249999999999999</v>
      </c>
      <c r="F43" s="19"/>
      <c r="G43" s="4"/>
      <c r="H43" s="19"/>
      <c r="I43" s="50"/>
      <c r="J43" s="19"/>
      <c r="K43" s="50"/>
      <c r="L43" s="50"/>
    </row>
    <row r="44" spans="1:12" ht="15" x14ac:dyDescent="0.2">
      <c r="A44" s="276"/>
      <c r="B44" s="41" t="s">
        <v>109</v>
      </c>
      <c r="C44" s="19" t="s">
        <v>45</v>
      </c>
      <c r="D44" s="50">
        <v>13</v>
      </c>
      <c r="E44" s="56">
        <f>E36*D44</f>
        <v>5.8500000000000005</v>
      </c>
      <c r="F44" s="4"/>
      <c r="G44" s="4"/>
      <c r="H44" s="19"/>
      <c r="I44" s="4"/>
      <c r="J44" s="6"/>
      <c r="K44" s="4"/>
      <c r="L44" s="50"/>
    </row>
    <row r="45" spans="1:12" ht="15" x14ac:dyDescent="0.2">
      <c r="A45" s="276"/>
      <c r="B45" s="41" t="s">
        <v>87</v>
      </c>
      <c r="C45" s="19" t="s">
        <v>45</v>
      </c>
      <c r="D45" s="50">
        <v>44</v>
      </c>
      <c r="E45" s="50">
        <f>E36*D45</f>
        <v>19.8</v>
      </c>
      <c r="F45" s="50"/>
      <c r="G45" s="4"/>
      <c r="H45" s="19"/>
      <c r="I45" s="50"/>
      <c r="J45" s="19"/>
      <c r="K45" s="50"/>
      <c r="L45" s="50"/>
    </row>
    <row r="46" spans="1:12" x14ac:dyDescent="0.2">
      <c r="A46" s="277"/>
      <c r="B46" s="41" t="s">
        <v>18</v>
      </c>
      <c r="C46" s="1" t="s">
        <v>0</v>
      </c>
      <c r="D46" s="39">
        <v>33.22</v>
      </c>
      <c r="E46" s="4">
        <f>D46*E36</f>
        <v>14.949</v>
      </c>
      <c r="F46" s="4"/>
      <c r="G46" s="4"/>
      <c r="H46" s="19"/>
      <c r="I46" s="4"/>
      <c r="J46" s="6"/>
      <c r="K46" s="4"/>
      <c r="L46" s="50"/>
    </row>
    <row r="47" spans="1:12" ht="51" x14ac:dyDescent="0.2">
      <c r="A47" s="275">
        <v>4</v>
      </c>
      <c r="B47" s="46" t="s">
        <v>159</v>
      </c>
      <c r="C47" s="224" t="s">
        <v>104</v>
      </c>
      <c r="D47" s="54"/>
      <c r="E47" s="126">
        <v>0.5</v>
      </c>
      <c r="F47" s="19"/>
      <c r="G47" s="50"/>
      <c r="H47" s="19"/>
      <c r="I47" s="50"/>
      <c r="J47" s="19"/>
      <c r="K47" s="50"/>
      <c r="L47" s="50"/>
    </row>
    <row r="48" spans="1:12" x14ac:dyDescent="0.2">
      <c r="A48" s="276"/>
      <c r="B48" s="41" t="s">
        <v>12</v>
      </c>
      <c r="C48" s="19" t="s">
        <v>15</v>
      </c>
      <c r="D48" s="50">
        <v>658.9</v>
      </c>
      <c r="E48" s="50">
        <f>E47*D48</f>
        <v>329.45</v>
      </c>
      <c r="F48" s="19"/>
      <c r="G48" s="50"/>
      <c r="H48" s="50"/>
      <c r="I48" s="50"/>
      <c r="J48" s="19"/>
      <c r="K48" s="50"/>
      <c r="L48" s="50"/>
    </row>
    <row r="49" spans="1:12" x14ac:dyDescent="0.2">
      <c r="A49" s="276"/>
      <c r="B49" s="41" t="s">
        <v>105</v>
      </c>
      <c r="C49" s="19" t="s">
        <v>22</v>
      </c>
      <c r="D49" s="50">
        <v>335.5</v>
      </c>
      <c r="E49" s="50">
        <f>E47*D49</f>
        <v>167.75</v>
      </c>
      <c r="F49" s="19"/>
      <c r="G49" s="50"/>
      <c r="H49" s="2"/>
      <c r="I49" s="2"/>
      <c r="J49" s="50"/>
      <c r="K49" s="50"/>
      <c r="L49" s="50"/>
    </row>
    <row r="50" spans="1:12" x14ac:dyDescent="0.2">
      <c r="A50" s="276"/>
      <c r="B50" s="41" t="s">
        <v>25</v>
      </c>
      <c r="C50" s="1" t="s">
        <v>0</v>
      </c>
      <c r="D50" s="19">
        <v>0.97899999999999998</v>
      </c>
      <c r="E50" s="56">
        <f>D50*E47</f>
        <v>0.48949999999999999</v>
      </c>
      <c r="F50" s="19"/>
      <c r="G50" s="50"/>
      <c r="H50" s="19"/>
      <c r="I50" s="50"/>
      <c r="J50" s="50"/>
      <c r="K50" s="56"/>
      <c r="L50" s="50"/>
    </row>
    <row r="51" spans="1:12" x14ac:dyDescent="0.2">
      <c r="A51" s="276"/>
      <c r="B51" s="1" t="s">
        <v>23</v>
      </c>
      <c r="C51" s="19"/>
      <c r="D51" s="19"/>
      <c r="E51" s="50"/>
      <c r="F51" s="19"/>
      <c r="G51" s="50"/>
      <c r="H51" s="19"/>
      <c r="I51" s="50"/>
      <c r="J51" s="19"/>
      <c r="K51" s="50"/>
      <c r="L51" s="50"/>
    </row>
    <row r="52" spans="1:12" x14ac:dyDescent="0.2">
      <c r="A52" s="276"/>
      <c r="B52" s="41" t="s">
        <v>106</v>
      </c>
      <c r="C52" s="19" t="s">
        <v>20</v>
      </c>
      <c r="D52" s="19">
        <v>7.26</v>
      </c>
      <c r="E52" s="50">
        <f>E47*D52</f>
        <v>3.63</v>
      </c>
      <c r="F52" s="4"/>
      <c r="G52" s="4"/>
      <c r="H52" s="19"/>
      <c r="I52" s="4"/>
      <c r="J52" s="6"/>
      <c r="K52" s="4"/>
      <c r="L52" s="50"/>
    </row>
    <row r="53" spans="1:12" x14ac:dyDescent="0.2">
      <c r="A53" s="276"/>
      <c r="B53" s="41" t="s">
        <v>107</v>
      </c>
      <c r="C53" s="19" t="s">
        <v>24</v>
      </c>
      <c r="D53" s="19">
        <v>6.6000000000000003E-2</v>
      </c>
      <c r="E53" s="125">
        <f>E47*D53</f>
        <v>3.3000000000000002E-2</v>
      </c>
      <c r="F53" s="1"/>
      <c r="G53" s="4"/>
      <c r="H53" s="19"/>
      <c r="I53" s="4"/>
      <c r="J53" s="6"/>
      <c r="K53" s="4"/>
      <c r="L53" s="50"/>
    </row>
    <row r="54" spans="1:12" x14ac:dyDescent="0.2">
      <c r="A54" s="276"/>
      <c r="B54" s="41" t="s">
        <v>108</v>
      </c>
      <c r="C54" s="19" t="s">
        <v>24</v>
      </c>
      <c r="D54" s="50">
        <v>7.5</v>
      </c>
      <c r="E54" s="50">
        <f>E47*D54</f>
        <v>3.75</v>
      </c>
      <c r="F54" s="19"/>
      <c r="G54" s="4"/>
      <c r="H54" s="19"/>
      <c r="I54" s="50"/>
      <c r="J54" s="19"/>
      <c r="K54" s="50"/>
      <c r="L54" s="50"/>
    </row>
    <row r="55" spans="1:12" ht="15" x14ac:dyDescent="0.2">
      <c r="A55" s="276"/>
      <c r="B55" s="41" t="s">
        <v>109</v>
      </c>
      <c r="C55" s="19" t="s">
        <v>45</v>
      </c>
      <c r="D55" s="50">
        <v>13</v>
      </c>
      <c r="E55" s="56">
        <f>E47*D55</f>
        <v>6.5</v>
      </c>
      <c r="F55" s="4"/>
      <c r="G55" s="4"/>
      <c r="H55" s="19"/>
      <c r="I55" s="4"/>
      <c r="J55" s="6"/>
      <c r="K55" s="4"/>
      <c r="L55" s="50"/>
    </row>
    <row r="56" spans="1:12" ht="15" x14ac:dyDescent="0.2">
      <c r="A56" s="276"/>
      <c r="B56" s="41" t="s">
        <v>87</v>
      </c>
      <c r="C56" s="19" t="s">
        <v>45</v>
      </c>
      <c r="D56" s="50">
        <v>44</v>
      </c>
      <c r="E56" s="50">
        <f>E47*D56</f>
        <v>22</v>
      </c>
      <c r="F56" s="50"/>
      <c r="G56" s="4"/>
      <c r="H56" s="19"/>
      <c r="I56" s="50"/>
      <c r="J56" s="19"/>
      <c r="K56" s="50"/>
      <c r="L56" s="50"/>
    </row>
    <row r="57" spans="1:12" x14ac:dyDescent="0.2">
      <c r="A57" s="277"/>
      <c r="B57" s="41" t="s">
        <v>18</v>
      </c>
      <c r="C57" s="1" t="s">
        <v>0</v>
      </c>
      <c r="D57" s="39">
        <v>53.9</v>
      </c>
      <c r="E57" s="4">
        <f>D57*E47</f>
        <v>26.95</v>
      </c>
      <c r="F57" s="4"/>
      <c r="G57" s="4"/>
      <c r="H57" s="19"/>
      <c r="I57" s="4"/>
      <c r="J57" s="6"/>
      <c r="K57" s="4"/>
      <c r="L57" s="50"/>
    </row>
    <row r="58" spans="1:12" ht="51" x14ac:dyDescent="0.2">
      <c r="A58" s="274">
        <v>5</v>
      </c>
      <c r="B58" s="46" t="s">
        <v>160</v>
      </c>
      <c r="C58" s="224" t="s">
        <v>104</v>
      </c>
      <c r="D58" s="54"/>
      <c r="E58" s="126">
        <v>0.25</v>
      </c>
      <c r="F58" s="19"/>
      <c r="G58" s="50"/>
      <c r="H58" s="19"/>
      <c r="I58" s="50"/>
      <c r="J58" s="19"/>
      <c r="K58" s="50"/>
      <c r="L58" s="50"/>
    </row>
    <row r="59" spans="1:12" x14ac:dyDescent="0.2">
      <c r="A59" s="274"/>
      <c r="B59" s="41" t="s">
        <v>12</v>
      </c>
      <c r="C59" s="19" t="s">
        <v>15</v>
      </c>
      <c r="D59" s="50">
        <v>959.2</v>
      </c>
      <c r="E59" s="50">
        <f>E58*D59</f>
        <v>239.8</v>
      </c>
      <c r="F59" s="19"/>
      <c r="G59" s="50"/>
      <c r="H59" s="50"/>
      <c r="I59" s="50"/>
      <c r="J59" s="19"/>
      <c r="K59" s="50"/>
      <c r="L59" s="50"/>
    </row>
    <row r="60" spans="1:12" x14ac:dyDescent="0.2">
      <c r="A60" s="274"/>
      <c r="B60" s="41" t="s">
        <v>105</v>
      </c>
      <c r="C60" s="19" t="s">
        <v>22</v>
      </c>
      <c r="D60" s="50">
        <v>491.7</v>
      </c>
      <c r="E60" s="50">
        <f>E58*D60</f>
        <v>122.925</v>
      </c>
      <c r="F60" s="19"/>
      <c r="G60" s="50"/>
      <c r="H60" s="2"/>
      <c r="I60" s="2"/>
      <c r="J60" s="50"/>
      <c r="K60" s="50"/>
      <c r="L60" s="50"/>
    </row>
    <row r="61" spans="1:12" x14ac:dyDescent="0.2">
      <c r="A61" s="274"/>
      <c r="B61" s="41" t="s">
        <v>25</v>
      </c>
      <c r="C61" s="1" t="s">
        <v>0</v>
      </c>
      <c r="D61" s="19">
        <v>1.573</v>
      </c>
      <c r="E61" s="56">
        <f>D61*E58</f>
        <v>0.39324999999999999</v>
      </c>
      <c r="F61" s="19"/>
      <c r="G61" s="50"/>
      <c r="H61" s="19"/>
      <c r="I61" s="50"/>
      <c r="J61" s="50"/>
      <c r="K61" s="56"/>
      <c r="L61" s="50"/>
    </row>
    <row r="62" spans="1:12" x14ac:dyDescent="0.2">
      <c r="A62" s="274"/>
      <c r="B62" s="1" t="s">
        <v>23</v>
      </c>
      <c r="C62" s="19"/>
      <c r="D62" s="19"/>
      <c r="E62" s="50"/>
      <c r="F62" s="19"/>
      <c r="G62" s="50"/>
      <c r="H62" s="19"/>
      <c r="I62" s="50"/>
      <c r="J62" s="19"/>
      <c r="K62" s="50"/>
      <c r="L62" s="50"/>
    </row>
    <row r="63" spans="1:12" x14ac:dyDescent="0.2">
      <c r="A63" s="274"/>
      <c r="B63" s="41" t="s">
        <v>106</v>
      </c>
      <c r="C63" s="19" t="s">
        <v>20</v>
      </c>
      <c r="D63" s="19">
        <v>11</v>
      </c>
      <c r="E63" s="50">
        <f>E58*D63</f>
        <v>2.75</v>
      </c>
      <c r="F63" s="4"/>
      <c r="G63" s="4"/>
      <c r="H63" s="19"/>
      <c r="I63" s="4"/>
      <c r="J63" s="6"/>
      <c r="K63" s="4"/>
      <c r="L63" s="50"/>
    </row>
    <row r="64" spans="1:12" x14ac:dyDescent="0.2">
      <c r="A64" s="274"/>
      <c r="B64" s="41" t="s">
        <v>107</v>
      </c>
      <c r="C64" s="19" t="s">
        <v>24</v>
      </c>
      <c r="D64" s="19">
        <v>9.9000000000000005E-2</v>
      </c>
      <c r="E64" s="125">
        <f>E58*D64</f>
        <v>2.4750000000000001E-2</v>
      </c>
      <c r="F64" s="1"/>
      <c r="G64" s="4"/>
      <c r="H64" s="19"/>
      <c r="I64" s="4"/>
      <c r="J64" s="6"/>
      <c r="K64" s="4"/>
      <c r="L64" s="50"/>
    </row>
    <row r="65" spans="1:12" x14ac:dyDescent="0.2">
      <c r="A65" s="274"/>
      <c r="B65" s="41" t="s">
        <v>108</v>
      </c>
      <c r="C65" s="19" t="s">
        <v>24</v>
      </c>
      <c r="D65" s="50">
        <v>11</v>
      </c>
      <c r="E65" s="50">
        <f>E58*D65</f>
        <v>2.75</v>
      </c>
      <c r="F65" s="19"/>
      <c r="G65" s="4"/>
      <c r="H65" s="19"/>
      <c r="I65" s="50"/>
      <c r="J65" s="19"/>
      <c r="K65" s="50"/>
      <c r="L65" s="50"/>
    </row>
    <row r="66" spans="1:12" ht="15" x14ac:dyDescent="0.2">
      <c r="A66" s="274"/>
      <c r="B66" s="41" t="s">
        <v>109</v>
      </c>
      <c r="C66" s="19" t="s">
        <v>45</v>
      </c>
      <c r="D66" s="50">
        <v>13</v>
      </c>
      <c r="E66" s="56">
        <f>E58*D66</f>
        <v>3.25</v>
      </c>
      <c r="F66" s="4"/>
      <c r="G66" s="4"/>
      <c r="H66" s="19"/>
      <c r="I66" s="4"/>
      <c r="J66" s="6"/>
      <c r="K66" s="4"/>
      <c r="L66" s="50"/>
    </row>
    <row r="67" spans="1:12" ht="15" x14ac:dyDescent="0.2">
      <c r="A67" s="274"/>
      <c r="B67" s="41" t="s">
        <v>87</v>
      </c>
      <c r="C67" s="19" t="s">
        <v>45</v>
      </c>
      <c r="D67" s="50">
        <v>44</v>
      </c>
      <c r="E67" s="50">
        <f>E58*D67</f>
        <v>11</v>
      </c>
      <c r="F67" s="50"/>
      <c r="G67" s="4"/>
      <c r="H67" s="19"/>
      <c r="I67" s="50"/>
      <c r="J67" s="19"/>
      <c r="K67" s="50"/>
      <c r="L67" s="50"/>
    </row>
    <row r="68" spans="1:12" x14ac:dyDescent="0.2">
      <c r="A68" s="274"/>
      <c r="B68" s="41" t="s">
        <v>18</v>
      </c>
      <c r="C68" s="1" t="s">
        <v>0</v>
      </c>
      <c r="D68" s="39">
        <v>73.150000000000006</v>
      </c>
      <c r="E68" s="4">
        <f>D68*E58</f>
        <v>18.287500000000001</v>
      </c>
      <c r="F68" s="4"/>
      <c r="G68" s="4"/>
      <c r="H68" s="19"/>
      <c r="I68" s="4"/>
      <c r="J68" s="6"/>
      <c r="K68" s="4"/>
      <c r="L68" s="50"/>
    </row>
    <row r="69" spans="1:12" ht="25.5" x14ac:dyDescent="0.2">
      <c r="A69" s="274">
        <v>6</v>
      </c>
      <c r="B69" s="46" t="s">
        <v>190</v>
      </c>
      <c r="C69" s="224" t="s">
        <v>104</v>
      </c>
      <c r="D69" s="54"/>
      <c r="E69" s="126">
        <v>0.6</v>
      </c>
      <c r="F69" s="54"/>
      <c r="G69" s="55"/>
      <c r="H69" s="54"/>
      <c r="I69" s="55"/>
      <c r="J69" s="54"/>
      <c r="K69" s="55"/>
      <c r="L69" s="55"/>
    </row>
    <row r="70" spans="1:12" x14ac:dyDescent="0.2">
      <c r="A70" s="274"/>
      <c r="B70" s="41" t="s">
        <v>12</v>
      </c>
      <c r="C70" s="19" t="s">
        <v>15</v>
      </c>
      <c r="D70" s="50">
        <v>13.9</v>
      </c>
      <c r="E70" s="50">
        <f>E69*D70</f>
        <v>8.34</v>
      </c>
      <c r="F70" s="19"/>
      <c r="G70" s="50"/>
      <c r="H70" s="50"/>
      <c r="I70" s="50"/>
      <c r="J70" s="19"/>
      <c r="K70" s="50"/>
      <c r="L70" s="50"/>
    </row>
    <row r="71" spans="1:12" x14ac:dyDescent="0.2">
      <c r="A71" s="274"/>
      <c r="B71" s="41" t="s">
        <v>110</v>
      </c>
      <c r="C71" s="1" t="s">
        <v>22</v>
      </c>
      <c r="D71" s="19">
        <v>6.32</v>
      </c>
      <c r="E71" s="56">
        <f>D71*E69</f>
        <v>3.7919999999999998</v>
      </c>
      <c r="F71" s="19"/>
      <c r="G71" s="50"/>
      <c r="H71" s="19"/>
      <c r="I71" s="50"/>
      <c r="J71" s="50"/>
      <c r="K71" s="50"/>
      <c r="L71" s="50"/>
    </row>
    <row r="72" spans="1:12" x14ac:dyDescent="0.2">
      <c r="A72" s="274"/>
      <c r="B72" s="1" t="s">
        <v>23</v>
      </c>
      <c r="C72" s="19"/>
      <c r="D72" s="19"/>
      <c r="E72" s="50"/>
      <c r="F72" s="19"/>
      <c r="G72" s="50"/>
      <c r="H72" s="19"/>
      <c r="I72" s="50"/>
      <c r="J72" s="19"/>
      <c r="K72" s="50"/>
      <c r="L72" s="50"/>
    </row>
    <row r="73" spans="1:12" x14ac:dyDescent="0.2">
      <c r="A73" s="274"/>
      <c r="B73" s="41" t="s">
        <v>191</v>
      </c>
      <c r="C73" s="1" t="s">
        <v>20</v>
      </c>
      <c r="D73" s="94">
        <v>100</v>
      </c>
      <c r="E73" s="4">
        <f>E69*D73</f>
        <v>60</v>
      </c>
      <c r="F73" s="4"/>
      <c r="G73" s="4"/>
      <c r="H73" s="19"/>
      <c r="I73" s="4"/>
      <c r="J73" s="6"/>
      <c r="K73" s="4"/>
      <c r="L73" s="4"/>
    </row>
    <row r="74" spans="1:12" x14ac:dyDescent="0.2">
      <c r="A74" s="274"/>
      <c r="B74" s="41" t="s">
        <v>18</v>
      </c>
      <c r="C74" s="1" t="s">
        <v>0</v>
      </c>
      <c r="D74" s="4">
        <v>2.65</v>
      </c>
      <c r="E74" s="4">
        <f>D74*E69</f>
        <v>1.5899999999999999</v>
      </c>
      <c r="F74" s="4"/>
      <c r="G74" s="4"/>
      <c r="H74" s="19"/>
      <c r="I74" s="4"/>
      <c r="J74" s="6"/>
      <c r="K74" s="4"/>
      <c r="L74" s="4"/>
    </row>
    <row r="75" spans="1:12" ht="38.25" x14ac:dyDescent="0.2">
      <c r="A75" s="274">
        <v>7</v>
      </c>
      <c r="B75" s="46" t="s">
        <v>167</v>
      </c>
      <c r="C75" s="224" t="s">
        <v>104</v>
      </c>
      <c r="D75" s="54"/>
      <c r="E75" s="126">
        <v>1.2</v>
      </c>
      <c r="F75" s="19"/>
      <c r="G75" s="50"/>
      <c r="H75" s="19"/>
      <c r="I75" s="50"/>
      <c r="J75" s="19"/>
      <c r="K75" s="50"/>
      <c r="L75" s="50"/>
    </row>
    <row r="76" spans="1:12" x14ac:dyDescent="0.2">
      <c r="A76" s="274"/>
      <c r="B76" s="41" t="s">
        <v>12</v>
      </c>
      <c r="C76" s="19" t="s">
        <v>15</v>
      </c>
      <c r="D76" s="50">
        <v>13.9</v>
      </c>
      <c r="E76" s="50">
        <f>E75*D76</f>
        <v>16.68</v>
      </c>
      <c r="F76" s="19"/>
      <c r="G76" s="50"/>
      <c r="H76" s="50"/>
      <c r="I76" s="50"/>
      <c r="J76" s="19"/>
      <c r="K76" s="50"/>
      <c r="L76" s="50"/>
    </row>
    <row r="77" spans="1:12" x14ac:dyDescent="0.2">
      <c r="A77" s="274"/>
      <c r="B77" s="41" t="s">
        <v>110</v>
      </c>
      <c r="C77" s="1" t="s">
        <v>22</v>
      </c>
      <c r="D77" s="19">
        <v>6.32</v>
      </c>
      <c r="E77" s="56">
        <f>D77*E75</f>
        <v>7.5839999999999996</v>
      </c>
      <c r="F77" s="19"/>
      <c r="G77" s="50"/>
      <c r="H77" s="19"/>
      <c r="I77" s="50"/>
      <c r="J77" s="50"/>
      <c r="K77" s="50"/>
      <c r="L77" s="50"/>
    </row>
    <row r="78" spans="1:12" x14ac:dyDescent="0.2">
      <c r="A78" s="274"/>
      <c r="B78" s="1" t="s">
        <v>23</v>
      </c>
      <c r="C78" s="19"/>
      <c r="D78" s="19"/>
      <c r="E78" s="50"/>
      <c r="F78" s="19"/>
      <c r="G78" s="50"/>
      <c r="H78" s="19"/>
      <c r="I78" s="50"/>
      <c r="J78" s="19"/>
      <c r="K78" s="50"/>
      <c r="L78" s="50"/>
    </row>
    <row r="79" spans="1:12" x14ac:dyDescent="0.2">
      <c r="A79" s="274"/>
      <c r="B79" s="41" t="s">
        <v>191</v>
      </c>
      <c r="C79" s="1" t="s">
        <v>20</v>
      </c>
      <c r="D79" s="94">
        <v>100</v>
      </c>
      <c r="E79" s="4">
        <f>E75*D79</f>
        <v>120</v>
      </c>
      <c r="F79" s="4"/>
      <c r="G79" s="4"/>
      <c r="H79" s="19"/>
      <c r="I79" s="4"/>
      <c r="J79" s="6"/>
      <c r="K79" s="4"/>
      <c r="L79" s="4"/>
    </row>
    <row r="80" spans="1:12" x14ac:dyDescent="0.2">
      <c r="A80" s="274"/>
      <c r="B80" s="41" t="s">
        <v>18</v>
      </c>
      <c r="C80" s="1" t="s">
        <v>0</v>
      </c>
      <c r="D80" s="4">
        <v>2.65</v>
      </c>
      <c r="E80" s="4">
        <v>4</v>
      </c>
      <c r="F80" s="4"/>
      <c r="G80" s="4"/>
      <c r="H80" s="19"/>
      <c r="I80" s="4"/>
      <c r="J80" s="6"/>
      <c r="K80" s="4"/>
      <c r="L80" s="4"/>
    </row>
    <row r="81" spans="1:12" ht="25.5" x14ac:dyDescent="0.2">
      <c r="A81" s="274">
        <v>8</v>
      </c>
      <c r="B81" s="46" t="s">
        <v>111</v>
      </c>
      <c r="C81" s="224" t="s">
        <v>112</v>
      </c>
      <c r="D81" s="19"/>
      <c r="E81" s="126">
        <v>18</v>
      </c>
      <c r="F81" s="19"/>
      <c r="G81" s="50"/>
      <c r="H81" s="19"/>
      <c r="I81" s="50"/>
      <c r="J81" s="19"/>
      <c r="K81" s="50"/>
      <c r="L81" s="50"/>
    </row>
    <row r="82" spans="1:12" x14ac:dyDescent="0.2">
      <c r="A82" s="274"/>
      <c r="B82" s="41" t="s">
        <v>12</v>
      </c>
      <c r="C82" s="19" t="s">
        <v>15</v>
      </c>
      <c r="D82" s="19">
        <v>0.82</v>
      </c>
      <c r="E82" s="50">
        <f>E81*D82</f>
        <v>14.76</v>
      </c>
      <c r="F82" s="19"/>
      <c r="G82" s="50"/>
      <c r="H82" s="50"/>
      <c r="I82" s="50"/>
      <c r="J82" s="19"/>
      <c r="K82" s="50"/>
      <c r="L82" s="50"/>
    </row>
    <row r="83" spans="1:12" x14ac:dyDescent="0.2">
      <c r="A83" s="274"/>
      <c r="B83" s="41" t="s">
        <v>105</v>
      </c>
      <c r="C83" s="19" t="s">
        <v>22</v>
      </c>
      <c r="D83" s="19">
        <v>0.43</v>
      </c>
      <c r="E83" s="50">
        <f>E81*D83</f>
        <v>7.74</v>
      </c>
      <c r="F83" s="19"/>
      <c r="G83" s="50"/>
      <c r="H83" s="2"/>
      <c r="I83" s="2"/>
      <c r="J83" s="50"/>
      <c r="K83" s="50"/>
      <c r="L83" s="50"/>
    </row>
    <row r="84" spans="1:12" ht="25.5" x14ac:dyDescent="0.2">
      <c r="A84" s="274">
        <v>9</v>
      </c>
      <c r="B84" s="46" t="s">
        <v>113</v>
      </c>
      <c r="C84" s="224" t="s">
        <v>81</v>
      </c>
      <c r="D84" s="19"/>
      <c r="E84" s="126">
        <v>4.92</v>
      </c>
      <c r="F84" s="19"/>
      <c r="G84" s="50"/>
      <c r="H84" s="19"/>
      <c r="I84" s="50"/>
      <c r="J84" s="19"/>
      <c r="K84" s="50"/>
      <c r="L84" s="50"/>
    </row>
    <row r="85" spans="1:12" x14ac:dyDescent="0.2">
      <c r="A85" s="274"/>
      <c r="B85" s="41" t="s">
        <v>12</v>
      </c>
      <c r="C85" s="19" t="s">
        <v>15</v>
      </c>
      <c r="D85" s="50">
        <v>9.27</v>
      </c>
      <c r="E85" s="50">
        <f>E84*D85</f>
        <v>45.608399999999996</v>
      </c>
      <c r="F85" s="19"/>
      <c r="G85" s="50"/>
      <c r="H85" s="50"/>
      <c r="I85" s="50"/>
      <c r="J85" s="19"/>
      <c r="K85" s="50"/>
      <c r="L85" s="50"/>
    </row>
    <row r="86" spans="1:12" ht="15" x14ac:dyDescent="0.2">
      <c r="A86" s="274"/>
      <c r="B86" s="41" t="s">
        <v>114</v>
      </c>
      <c r="C86" s="19" t="s">
        <v>45</v>
      </c>
      <c r="D86" s="50">
        <v>1.01</v>
      </c>
      <c r="E86" s="50">
        <f>E84*D86</f>
        <v>4.9691999999999998</v>
      </c>
      <c r="F86" s="50"/>
      <c r="G86" s="50"/>
      <c r="H86" s="2"/>
      <c r="I86" s="2"/>
      <c r="J86" s="50"/>
      <c r="K86" s="50"/>
      <c r="L86" s="50"/>
    </row>
    <row r="87" spans="1:12" ht="25.5" x14ac:dyDescent="0.2">
      <c r="A87" s="274">
        <v>10</v>
      </c>
      <c r="B87" s="46" t="s">
        <v>115</v>
      </c>
      <c r="C87" s="127" t="s">
        <v>116</v>
      </c>
      <c r="D87" s="54"/>
      <c r="E87" s="126">
        <v>2</v>
      </c>
      <c r="F87" s="19"/>
      <c r="G87" s="50"/>
      <c r="H87" s="19"/>
      <c r="I87" s="50"/>
      <c r="J87" s="19"/>
      <c r="K87" s="50"/>
      <c r="L87" s="50"/>
    </row>
    <row r="88" spans="1:12" x14ac:dyDescent="0.2">
      <c r="A88" s="274"/>
      <c r="B88" s="41" t="s">
        <v>12</v>
      </c>
      <c r="C88" s="19" t="s">
        <v>15</v>
      </c>
      <c r="D88" s="50">
        <v>31.4</v>
      </c>
      <c r="E88" s="50">
        <f>E87*D88</f>
        <v>62.8</v>
      </c>
      <c r="F88" s="19"/>
      <c r="G88" s="50"/>
      <c r="H88" s="50"/>
      <c r="I88" s="50"/>
      <c r="J88" s="19"/>
      <c r="K88" s="50"/>
      <c r="L88" s="50"/>
    </row>
    <row r="89" spans="1:12" x14ac:dyDescent="0.2">
      <c r="A89" s="274"/>
      <c r="B89" s="41" t="s">
        <v>105</v>
      </c>
      <c r="C89" s="19" t="s">
        <v>22</v>
      </c>
      <c r="D89" s="50">
        <v>1.7</v>
      </c>
      <c r="E89" s="50">
        <f>E87*D89</f>
        <v>3.4</v>
      </c>
      <c r="F89" s="19"/>
      <c r="G89" s="50"/>
      <c r="H89" s="2"/>
      <c r="I89" s="2"/>
      <c r="J89" s="50"/>
      <c r="K89" s="50"/>
      <c r="L89" s="50"/>
    </row>
    <row r="90" spans="1:12" x14ac:dyDescent="0.2">
      <c r="A90" s="274"/>
      <c r="B90" s="41" t="s">
        <v>117</v>
      </c>
      <c r="C90" s="19" t="s">
        <v>22</v>
      </c>
      <c r="D90" s="50">
        <v>24</v>
      </c>
      <c r="E90" s="50">
        <f>E87*D90</f>
        <v>48</v>
      </c>
      <c r="F90" s="19"/>
      <c r="G90" s="50"/>
      <c r="H90" s="2"/>
      <c r="I90" s="2"/>
      <c r="J90" s="19"/>
      <c r="K90" s="50"/>
      <c r="L90" s="50"/>
    </row>
    <row r="91" spans="1:12" ht="13.5" thickBot="1" x14ac:dyDescent="0.25">
      <c r="A91" s="128"/>
      <c r="B91" s="129" t="s">
        <v>8</v>
      </c>
      <c r="C91" s="130"/>
      <c r="D91" s="131"/>
      <c r="E91" s="132"/>
      <c r="F91" s="128"/>
      <c r="G91" s="133"/>
      <c r="H91" s="133"/>
      <c r="I91" s="133"/>
      <c r="J91" s="133"/>
      <c r="K91" s="133"/>
      <c r="L91" s="133"/>
    </row>
    <row r="92" spans="1:12" x14ac:dyDescent="0.2">
      <c r="A92" s="185"/>
      <c r="B92" s="25" t="s">
        <v>118</v>
      </c>
      <c r="C92" s="134" t="s">
        <v>280</v>
      </c>
      <c r="D92" s="135"/>
      <c r="E92" s="26"/>
      <c r="F92" s="26"/>
      <c r="G92" s="27"/>
      <c r="H92" s="28"/>
      <c r="I92" s="27"/>
      <c r="J92" s="28"/>
      <c r="K92" s="27"/>
      <c r="L92" s="27"/>
    </row>
    <row r="93" spans="1:12" x14ac:dyDescent="0.2">
      <c r="A93" s="11"/>
      <c r="B93" s="10" t="s">
        <v>8</v>
      </c>
      <c r="C93" s="136"/>
      <c r="D93" s="137"/>
      <c r="E93" s="12"/>
      <c r="F93" s="11"/>
      <c r="G93" s="14"/>
      <c r="H93" s="15"/>
      <c r="I93" s="14"/>
      <c r="J93" s="15"/>
      <c r="K93" s="14"/>
      <c r="L93" s="14"/>
    </row>
    <row r="94" spans="1:12" x14ac:dyDescent="0.2">
      <c r="A94" s="184"/>
      <c r="B94" s="3" t="s">
        <v>27</v>
      </c>
      <c r="C94" s="138" t="s">
        <v>280</v>
      </c>
      <c r="D94" s="217"/>
      <c r="E94" s="6"/>
      <c r="F94" s="1"/>
      <c r="G94" s="8"/>
      <c r="H94" s="8"/>
      <c r="I94" s="8"/>
      <c r="J94" s="8"/>
      <c r="K94" s="8"/>
      <c r="L94" s="4"/>
    </row>
    <row r="95" spans="1:12" x14ac:dyDescent="0.2">
      <c r="A95" s="11"/>
      <c r="B95" s="10" t="s">
        <v>8</v>
      </c>
      <c r="C95" s="136"/>
      <c r="D95" s="137"/>
      <c r="E95" s="12"/>
      <c r="F95" s="11"/>
      <c r="G95" s="15"/>
      <c r="H95" s="15"/>
      <c r="I95" s="15"/>
      <c r="J95" s="15"/>
      <c r="K95" s="15"/>
      <c r="L95" s="14"/>
    </row>
    <row r="96" spans="1:12" ht="13.5" thickBot="1" x14ac:dyDescent="0.25">
      <c r="A96" s="139"/>
      <c r="B96" s="141" t="s">
        <v>19</v>
      </c>
      <c r="C96" s="142" t="s">
        <v>280</v>
      </c>
      <c r="D96" s="143"/>
      <c r="E96" s="144"/>
      <c r="F96" s="140"/>
      <c r="G96" s="145"/>
      <c r="H96" s="145"/>
      <c r="I96" s="145"/>
      <c r="J96" s="145"/>
      <c r="K96" s="145"/>
      <c r="L96" s="146"/>
    </row>
    <row r="97" spans="1:12" ht="13.5" thickBot="1" x14ac:dyDescent="0.25">
      <c r="A97" s="147"/>
      <c r="B97" s="148" t="s">
        <v>119</v>
      </c>
      <c r="C97" s="147"/>
      <c r="D97" s="149"/>
      <c r="E97" s="150"/>
      <c r="F97" s="147"/>
      <c r="G97" s="151"/>
      <c r="H97" s="151"/>
      <c r="I97" s="151"/>
      <c r="J97" s="151"/>
      <c r="K97" s="151"/>
      <c r="L97" s="152"/>
    </row>
    <row r="98" spans="1:12" x14ac:dyDescent="0.2">
      <c r="A98" s="185"/>
      <c r="B98" s="153" t="s">
        <v>73</v>
      </c>
      <c r="C98" s="26"/>
      <c r="D98" s="135"/>
      <c r="E98" s="28"/>
      <c r="F98" s="26"/>
      <c r="G98" s="154"/>
      <c r="H98" s="154"/>
      <c r="I98" s="154"/>
      <c r="J98" s="154"/>
      <c r="K98" s="154"/>
      <c r="L98" s="27"/>
    </row>
    <row r="99" spans="1:12" ht="25.5" x14ac:dyDescent="0.2">
      <c r="A99" s="274">
        <v>11</v>
      </c>
      <c r="B99" s="46" t="s">
        <v>120</v>
      </c>
      <c r="C99" s="54" t="s">
        <v>30</v>
      </c>
      <c r="D99" s="19"/>
      <c r="E99" s="195">
        <v>50</v>
      </c>
      <c r="F99" s="19"/>
      <c r="G99" s="50"/>
      <c r="H99" s="19"/>
      <c r="I99" s="50"/>
      <c r="J99" s="19"/>
      <c r="K99" s="50"/>
      <c r="L99" s="50"/>
    </row>
    <row r="100" spans="1:12" x14ac:dyDescent="0.2">
      <c r="A100" s="274"/>
      <c r="B100" s="41" t="s">
        <v>121</v>
      </c>
      <c r="C100" s="19" t="s">
        <v>22</v>
      </c>
      <c r="D100" s="19">
        <v>2.8E-3</v>
      </c>
      <c r="E100" s="50">
        <f>D100*E99</f>
        <v>0.13999999999999999</v>
      </c>
      <c r="F100" s="19"/>
      <c r="G100" s="50"/>
      <c r="H100" s="19"/>
      <c r="I100" s="50"/>
      <c r="J100" s="50"/>
      <c r="K100" s="50"/>
      <c r="L100" s="50"/>
    </row>
    <row r="101" spans="1:12" ht="25.5" x14ac:dyDescent="0.2">
      <c r="A101" s="274">
        <v>12</v>
      </c>
      <c r="B101" s="46" t="s">
        <v>135</v>
      </c>
      <c r="C101" s="224" t="s">
        <v>122</v>
      </c>
      <c r="D101" s="19"/>
      <c r="E101" s="222">
        <v>0.01</v>
      </c>
      <c r="F101" s="19"/>
      <c r="G101" s="50"/>
      <c r="H101" s="19"/>
      <c r="I101" s="50"/>
      <c r="J101" s="19"/>
      <c r="K101" s="50"/>
      <c r="L101" s="50"/>
    </row>
    <row r="102" spans="1:12" x14ac:dyDescent="0.2">
      <c r="A102" s="274"/>
      <c r="B102" s="41" t="s">
        <v>12</v>
      </c>
      <c r="C102" s="19" t="s">
        <v>15</v>
      </c>
      <c r="D102" s="50">
        <v>450</v>
      </c>
      <c r="E102" s="50">
        <f>E101*D102</f>
        <v>4.5</v>
      </c>
      <c r="F102" s="19"/>
      <c r="G102" s="50"/>
      <c r="H102" s="50"/>
      <c r="I102" s="50"/>
      <c r="J102" s="19"/>
      <c r="K102" s="50"/>
      <c r="L102" s="50"/>
    </row>
    <row r="103" spans="1:12" x14ac:dyDescent="0.2">
      <c r="A103" s="274"/>
      <c r="B103" s="41" t="s">
        <v>14</v>
      </c>
      <c r="C103" s="1" t="s">
        <v>0</v>
      </c>
      <c r="D103" s="50">
        <v>37</v>
      </c>
      <c r="E103" s="56">
        <f>D103*E101</f>
        <v>0.37</v>
      </c>
      <c r="F103" s="19"/>
      <c r="G103" s="50"/>
      <c r="H103" s="19"/>
      <c r="I103" s="50"/>
      <c r="J103" s="50"/>
      <c r="K103" s="50"/>
      <c r="L103" s="50"/>
    </row>
    <row r="104" spans="1:12" x14ac:dyDescent="0.2">
      <c r="A104" s="274"/>
      <c r="B104" s="1" t="s">
        <v>23</v>
      </c>
      <c r="C104" s="19"/>
      <c r="D104" s="50"/>
      <c r="E104" s="50"/>
      <c r="F104" s="19"/>
      <c r="G104" s="50"/>
      <c r="H104" s="19"/>
      <c r="I104" s="50"/>
      <c r="J104" s="19"/>
      <c r="K104" s="50"/>
      <c r="L104" s="50"/>
    </row>
    <row r="105" spans="1:12" ht="15" x14ac:dyDescent="0.2">
      <c r="A105" s="274"/>
      <c r="B105" s="41" t="s">
        <v>136</v>
      </c>
      <c r="C105" s="19" t="s">
        <v>45</v>
      </c>
      <c r="D105" s="50">
        <v>102</v>
      </c>
      <c r="E105" s="50">
        <f>E101*D105</f>
        <v>1.02</v>
      </c>
      <c r="F105" s="4"/>
      <c r="G105" s="4"/>
      <c r="H105" s="19"/>
      <c r="I105" s="4"/>
      <c r="J105" s="6"/>
      <c r="K105" s="4"/>
      <c r="L105" s="4"/>
    </row>
    <row r="106" spans="1:12" ht="15" x14ac:dyDescent="0.2">
      <c r="A106" s="274"/>
      <c r="B106" s="41" t="s">
        <v>50</v>
      </c>
      <c r="C106" s="19" t="s">
        <v>55</v>
      </c>
      <c r="D106" s="50">
        <v>161</v>
      </c>
      <c r="E106" s="125">
        <f>E101*D106</f>
        <v>1.61</v>
      </c>
      <c r="F106" s="4"/>
      <c r="G106" s="4"/>
      <c r="H106" s="19"/>
      <c r="I106" s="4"/>
      <c r="J106" s="6"/>
      <c r="K106" s="4"/>
      <c r="L106" s="4"/>
    </row>
    <row r="107" spans="1:12" ht="15" x14ac:dyDescent="0.2">
      <c r="A107" s="274"/>
      <c r="B107" s="41" t="s">
        <v>99</v>
      </c>
      <c r="C107" s="19" t="s">
        <v>45</v>
      </c>
      <c r="D107" s="50">
        <v>1.72</v>
      </c>
      <c r="E107" s="125">
        <f>E101*D107</f>
        <v>1.72E-2</v>
      </c>
      <c r="F107" s="94"/>
      <c r="G107" s="4"/>
      <c r="H107" s="19"/>
      <c r="I107" s="4"/>
      <c r="J107" s="6"/>
      <c r="K107" s="4"/>
      <c r="L107" s="4"/>
    </row>
    <row r="108" spans="1:12" x14ac:dyDescent="0.2">
      <c r="A108" s="274"/>
      <c r="B108" s="41" t="s">
        <v>18</v>
      </c>
      <c r="C108" s="1" t="s">
        <v>0</v>
      </c>
      <c r="D108" s="4">
        <v>28</v>
      </c>
      <c r="E108" s="4">
        <f>D108*E101</f>
        <v>0.28000000000000003</v>
      </c>
      <c r="F108" s="4"/>
      <c r="G108" s="4"/>
      <c r="H108" s="19"/>
      <c r="I108" s="4"/>
      <c r="J108" s="6"/>
      <c r="K108" s="4"/>
      <c r="L108" s="4"/>
    </row>
    <row r="109" spans="1:12" ht="38.25" x14ac:dyDescent="0.2">
      <c r="A109" s="275">
        <v>13</v>
      </c>
      <c r="B109" s="232" t="s">
        <v>173</v>
      </c>
      <c r="C109" s="72" t="s">
        <v>81</v>
      </c>
      <c r="D109" s="73"/>
      <c r="E109" s="209">
        <v>1.92</v>
      </c>
      <c r="F109" s="72"/>
      <c r="G109" s="74"/>
      <c r="H109" s="72"/>
      <c r="I109" s="65"/>
      <c r="J109" s="72"/>
      <c r="K109" s="74"/>
      <c r="L109" s="65"/>
    </row>
    <row r="110" spans="1:12" x14ac:dyDescent="0.2">
      <c r="A110" s="276"/>
      <c r="B110" s="234" t="s">
        <v>12</v>
      </c>
      <c r="C110" s="23" t="s">
        <v>15</v>
      </c>
      <c r="D110" s="23">
        <v>0.89</v>
      </c>
      <c r="E110" s="235">
        <f>E109*D110</f>
        <v>1.7087999999999999</v>
      </c>
      <c r="F110" s="23"/>
      <c r="G110" s="23"/>
      <c r="H110" s="50"/>
      <c r="I110" s="50"/>
      <c r="J110" s="19"/>
      <c r="K110" s="50"/>
      <c r="L110" s="50"/>
    </row>
    <row r="111" spans="1:12" x14ac:dyDescent="0.2">
      <c r="A111" s="276"/>
      <c r="B111" s="234" t="s">
        <v>14</v>
      </c>
      <c r="C111" s="23" t="s">
        <v>0</v>
      </c>
      <c r="D111" s="23">
        <v>0.37</v>
      </c>
      <c r="E111" s="235">
        <f>D111*E109</f>
        <v>0.71039999999999992</v>
      </c>
      <c r="F111" s="23"/>
      <c r="G111" s="23"/>
      <c r="H111" s="19"/>
      <c r="I111" s="50"/>
      <c r="J111" s="50"/>
      <c r="K111" s="50"/>
      <c r="L111" s="50"/>
    </row>
    <row r="112" spans="1:12" x14ac:dyDescent="0.2">
      <c r="A112" s="276"/>
      <c r="B112" s="236" t="s">
        <v>23</v>
      </c>
      <c r="C112" s="23"/>
      <c r="D112" s="23"/>
      <c r="E112" s="235"/>
      <c r="F112" s="23"/>
      <c r="G112" s="23"/>
      <c r="H112" s="19"/>
      <c r="I112" s="4"/>
      <c r="J112" s="6"/>
      <c r="K112" s="4"/>
      <c r="L112" s="4"/>
    </row>
    <row r="113" spans="1:12" ht="16.5" x14ac:dyDescent="0.2">
      <c r="A113" s="276"/>
      <c r="B113" s="115" t="s">
        <v>146</v>
      </c>
      <c r="C113" s="1" t="s">
        <v>174</v>
      </c>
      <c r="D113" s="23">
        <v>1.1499999999999999</v>
      </c>
      <c r="E113" s="235">
        <f>D113*E109</f>
        <v>2.2079999999999997</v>
      </c>
      <c r="F113" s="20"/>
      <c r="G113" s="235"/>
      <c r="H113" s="19"/>
      <c r="I113" s="4"/>
      <c r="J113" s="6"/>
      <c r="K113" s="4"/>
      <c r="L113" s="4"/>
    </row>
    <row r="114" spans="1:12" x14ac:dyDescent="0.2">
      <c r="A114" s="277"/>
      <c r="B114" s="234" t="s">
        <v>18</v>
      </c>
      <c r="C114" s="23" t="s">
        <v>0</v>
      </c>
      <c r="D114" s="23">
        <v>0.02</v>
      </c>
      <c r="E114" s="235">
        <f>D114*E109</f>
        <v>3.8399999999999997E-2</v>
      </c>
      <c r="F114" s="20"/>
      <c r="G114" s="235"/>
      <c r="H114" s="19"/>
      <c r="I114" s="4"/>
      <c r="J114" s="6"/>
      <c r="K114" s="4"/>
      <c r="L114" s="4"/>
    </row>
    <row r="115" spans="1:12" ht="53.25" x14ac:dyDescent="0.3">
      <c r="A115" s="275">
        <v>14</v>
      </c>
      <c r="B115" s="117" t="s">
        <v>175</v>
      </c>
      <c r="C115" s="224" t="s">
        <v>81</v>
      </c>
      <c r="D115" s="18"/>
      <c r="E115" s="18">
        <v>6.81</v>
      </c>
      <c r="F115" s="18"/>
      <c r="G115" s="18"/>
      <c r="H115" s="18"/>
      <c r="I115" s="18"/>
      <c r="J115" s="18"/>
      <c r="K115" s="18"/>
      <c r="L115" s="18"/>
    </row>
    <row r="116" spans="1:12" x14ac:dyDescent="0.2">
      <c r="A116" s="276"/>
      <c r="B116" s="116" t="s">
        <v>53</v>
      </c>
      <c r="C116" s="19" t="s">
        <v>15</v>
      </c>
      <c r="D116" s="50">
        <v>8.01</v>
      </c>
      <c r="E116" s="50">
        <f>E115*D116</f>
        <v>54.548099999999998</v>
      </c>
      <c r="F116" s="1"/>
      <c r="G116" s="4"/>
      <c r="H116" s="50"/>
      <c r="I116" s="4"/>
      <c r="J116" s="1"/>
      <c r="K116" s="1"/>
      <c r="L116" s="4"/>
    </row>
    <row r="117" spans="1:12" x14ac:dyDescent="0.2">
      <c r="A117" s="276"/>
      <c r="B117" s="116" t="s">
        <v>25</v>
      </c>
      <c r="C117" s="19" t="s">
        <v>0</v>
      </c>
      <c r="D117" s="4">
        <v>1.23</v>
      </c>
      <c r="E117" s="4">
        <f>D117*E115</f>
        <v>8.3762999999999987</v>
      </c>
      <c r="F117" s="1"/>
      <c r="G117" s="1"/>
      <c r="H117" s="1"/>
      <c r="I117" s="1"/>
      <c r="J117" s="4"/>
      <c r="K117" s="4"/>
      <c r="L117" s="4"/>
    </row>
    <row r="118" spans="1:12" x14ac:dyDescent="0.2">
      <c r="A118" s="276"/>
      <c r="B118" s="233" t="s">
        <v>23</v>
      </c>
      <c r="C118" s="1"/>
      <c r="D118" s="39"/>
      <c r="E118" s="4"/>
      <c r="F118" s="19"/>
      <c r="G118" s="60"/>
      <c r="H118" s="19"/>
      <c r="I118" s="50"/>
      <c r="J118" s="19"/>
      <c r="K118" s="60"/>
      <c r="L118" s="4"/>
    </row>
    <row r="119" spans="1:12" x14ac:dyDescent="0.2">
      <c r="A119" s="276"/>
      <c r="B119" s="116" t="s">
        <v>152</v>
      </c>
      <c r="C119" s="1" t="s">
        <v>13</v>
      </c>
      <c r="D119" s="19" t="s">
        <v>36</v>
      </c>
      <c r="E119" s="39">
        <v>1.2999999999999999E-2</v>
      </c>
      <c r="F119" s="20"/>
      <c r="G119" s="20"/>
      <c r="H119" s="21"/>
      <c r="I119" s="22"/>
      <c r="J119" s="23"/>
      <c r="K119" s="23"/>
      <c r="L119" s="4"/>
    </row>
    <row r="120" spans="1:12" x14ac:dyDescent="0.2">
      <c r="A120" s="276"/>
      <c r="B120" s="116" t="s">
        <v>76</v>
      </c>
      <c r="C120" s="19" t="s">
        <v>13</v>
      </c>
      <c r="D120" s="50" t="s">
        <v>36</v>
      </c>
      <c r="E120" s="56">
        <v>0.69499999999999995</v>
      </c>
      <c r="F120" s="20"/>
      <c r="G120" s="20"/>
      <c r="H120" s="21"/>
      <c r="I120" s="22"/>
      <c r="J120" s="23"/>
      <c r="K120" s="23"/>
      <c r="L120" s="4"/>
    </row>
    <row r="121" spans="1:12" ht="16.5" x14ac:dyDescent="0.2">
      <c r="A121" s="276"/>
      <c r="B121" s="3" t="s">
        <v>176</v>
      </c>
      <c r="C121" s="1" t="s">
        <v>174</v>
      </c>
      <c r="D121" s="19">
        <v>1.0149999999999999</v>
      </c>
      <c r="E121" s="4">
        <f>D121*E115</f>
        <v>6.9121499999999987</v>
      </c>
      <c r="F121" s="20"/>
      <c r="G121" s="20"/>
      <c r="H121" s="21"/>
      <c r="I121" s="22"/>
      <c r="J121" s="1"/>
      <c r="K121" s="4"/>
      <c r="L121" s="4"/>
    </row>
    <row r="122" spans="1:12" ht="16.5" x14ac:dyDescent="0.2">
      <c r="A122" s="276"/>
      <c r="B122" s="3" t="s">
        <v>50</v>
      </c>
      <c r="C122" s="1" t="s">
        <v>177</v>
      </c>
      <c r="D122" s="50">
        <v>1.28</v>
      </c>
      <c r="E122" s="50">
        <f>D122*E115</f>
        <v>8.7167999999999992</v>
      </c>
      <c r="F122" s="237"/>
      <c r="G122" s="20"/>
      <c r="H122" s="21"/>
      <c r="I122" s="22"/>
      <c r="J122" s="23"/>
      <c r="K122" s="23"/>
      <c r="L122" s="4"/>
    </row>
    <row r="123" spans="1:12" ht="16.5" x14ac:dyDescent="0.2">
      <c r="A123" s="276"/>
      <c r="B123" s="41" t="s">
        <v>99</v>
      </c>
      <c r="C123" s="1" t="s">
        <v>174</v>
      </c>
      <c r="D123" s="125">
        <v>3.9600000000000003E-2</v>
      </c>
      <c r="E123" s="50">
        <f>D123*E115</f>
        <v>0.26967600000000003</v>
      </c>
      <c r="F123" s="237"/>
      <c r="G123" s="20"/>
      <c r="H123" s="21"/>
      <c r="I123" s="22"/>
      <c r="J123" s="23"/>
      <c r="K123" s="23"/>
      <c r="L123" s="4"/>
    </row>
    <row r="124" spans="1:12" x14ac:dyDescent="0.2">
      <c r="A124" s="276"/>
      <c r="B124" s="3" t="s">
        <v>178</v>
      </c>
      <c r="C124" s="1" t="s">
        <v>24</v>
      </c>
      <c r="D124" s="226" t="s">
        <v>36</v>
      </c>
      <c r="E124" s="4">
        <v>1</v>
      </c>
      <c r="F124" s="50"/>
      <c r="G124" s="50"/>
      <c r="H124" s="19"/>
      <c r="I124" s="50"/>
      <c r="J124" s="19"/>
      <c r="K124" s="50"/>
      <c r="L124" s="50"/>
    </row>
    <row r="125" spans="1:12" x14ac:dyDescent="0.2">
      <c r="A125" s="277"/>
      <c r="B125" s="234" t="s">
        <v>18</v>
      </c>
      <c r="C125" s="19" t="s">
        <v>0</v>
      </c>
      <c r="D125" s="50">
        <v>2.09</v>
      </c>
      <c r="E125" s="50">
        <f>E115*D125</f>
        <v>14.232899999999999</v>
      </c>
      <c r="F125" s="20"/>
      <c r="G125" s="20"/>
      <c r="H125" s="21"/>
      <c r="I125" s="22"/>
      <c r="J125" s="23"/>
      <c r="K125" s="23"/>
      <c r="L125" s="4"/>
    </row>
    <row r="126" spans="1:12" ht="38.25" x14ac:dyDescent="0.2">
      <c r="A126" s="275">
        <v>15</v>
      </c>
      <c r="B126" s="232" t="s">
        <v>179</v>
      </c>
      <c r="C126" s="72" t="s">
        <v>30</v>
      </c>
      <c r="D126" s="238"/>
      <c r="E126" s="239">
        <v>30.2</v>
      </c>
      <c r="F126" s="240"/>
      <c r="G126" s="241"/>
      <c r="H126" s="238"/>
      <c r="I126" s="241"/>
      <c r="J126" s="238"/>
      <c r="K126" s="241"/>
      <c r="L126" s="241"/>
    </row>
    <row r="127" spans="1:12" x14ac:dyDescent="0.2">
      <c r="A127" s="276"/>
      <c r="B127" s="234" t="s">
        <v>12</v>
      </c>
      <c r="C127" s="19" t="s">
        <v>15</v>
      </c>
      <c r="D127" s="19">
        <v>0.33600000000000002</v>
      </c>
      <c r="E127" s="50">
        <f>E126*D127</f>
        <v>10.1472</v>
      </c>
      <c r="F127" s="19"/>
      <c r="G127" s="50"/>
      <c r="H127" s="50"/>
      <c r="I127" s="50"/>
      <c r="J127" s="19"/>
      <c r="K127" s="50"/>
      <c r="L127" s="50"/>
    </row>
    <row r="128" spans="1:12" x14ac:dyDescent="0.2">
      <c r="A128" s="276"/>
      <c r="B128" s="234" t="s">
        <v>14</v>
      </c>
      <c r="C128" s="1" t="s">
        <v>0</v>
      </c>
      <c r="D128" s="19">
        <v>1.4999999999999999E-2</v>
      </c>
      <c r="E128" s="56">
        <f>D128*E126</f>
        <v>0.45299999999999996</v>
      </c>
      <c r="F128" s="19"/>
      <c r="G128" s="50"/>
      <c r="H128" s="19"/>
      <c r="I128" s="50"/>
      <c r="J128" s="50"/>
      <c r="K128" s="50"/>
      <c r="L128" s="50"/>
    </row>
    <row r="129" spans="1:12" x14ac:dyDescent="0.2">
      <c r="A129" s="276"/>
      <c r="B129" s="236" t="s">
        <v>23</v>
      </c>
      <c r="C129" s="1"/>
      <c r="D129" s="1"/>
      <c r="E129" s="4"/>
      <c r="F129" s="1"/>
      <c r="G129" s="4"/>
      <c r="H129" s="19"/>
      <c r="I129" s="4"/>
      <c r="J129" s="6"/>
      <c r="K129" s="4"/>
      <c r="L129" s="4"/>
    </row>
    <row r="130" spans="1:12" x14ac:dyDescent="0.2">
      <c r="A130" s="276"/>
      <c r="B130" s="116" t="s">
        <v>147</v>
      </c>
      <c r="C130" s="1" t="s">
        <v>13</v>
      </c>
      <c r="D130" s="1">
        <f>0.24/100</f>
        <v>2.3999999999999998E-3</v>
      </c>
      <c r="E130" s="4">
        <f>D130*E126</f>
        <v>7.2479999999999989E-2</v>
      </c>
      <c r="F130" s="4"/>
      <c r="G130" s="4"/>
      <c r="H130" s="19"/>
      <c r="I130" s="4"/>
      <c r="J130" s="6"/>
      <c r="K130" s="4"/>
      <c r="L130" s="4"/>
    </row>
    <row r="131" spans="1:12" x14ac:dyDescent="0.2">
      <c r="A131" s="277"/>
      <c r="B131" s="234" t="s">
        <v>18</v>
      </c>
      <c r="C131" s="1" t="s">
        <v>0</v>
      </c>
      <c r="D131" s="1">
        <f>2.28/100</f>
        <v>2.2799999999999997E-2</v>
      </c>
      <c r="E131" s="4">
        <f>D131*E126</f>
        <v>0.68855999999999995</v>
      </c>
      <c r="F131" s="4"/>
      <c r="G131" s="4"/>
      <c r="H131" s="19"/>
      <c r="I131" s="4"/>
      <c r="J131" s="6"/>
      <c r="K131" s="4"/>
      <c r="L131" s="4"/>
    </row>
    <row r="132" spans="1:12" ht="25.5" x14ac:dyDescent="0.2">
      <c r="A132" s="275">
        <v>16</v>
      </c>
      <c r="B132" s="117" t="s">
        <v>180</v>
      </c>
      <c r="C132" s="224" t="s">
        <v>13</v>
      </c>
      <c r="D132" s="224"/>
      <c r="E132" s="18">
        <v>0.08</v>
      </c>
      <c r="F132" s="224"/>
      <c r="G132" s="18"/>
      <c r="H132" s="69"/>
      <c r="I132" s="18"/>
      <c r="J132" s="69"/>
      <c r="K132" s="18"/>
      <c r="L132" s="18"/>
    </row>
    <row r="133" spans="1:12" x14ac:dyDescent="0.2">
      <c r="A133" s="276"/>
      <c r="B133" s="116" t="s">
        <v>53</v>
      </c>
      <c r="C133" s="19" t="s">
        <v>15</v>
      </c>
      <c r="D133" s="1">
        <v>22.6</v>
      </c>
      <c r="E133" s="4">
        <f>D133*E132</f>
        <v>1.8080000000000001</v>
      </c>
      <c r="F133" s="1"/>
      <c r="G133" s="4"/>
      <c r="H133" s="50"/>
      <c r="I133" s="4"/>
      <c r="J133" s="1"/>
      <c r="K133" s="1"/>
      <c r="L133" s="4"/>
    </row>
    <row r="134" spans="1:12" x14ac:dyDescent="0.2">
      <c r="A134" s="276"/>
      <c r="B134" s="116" t="s">
        <v>78</v>
      </c>
      <c r="C134" s="19" t="s">
        <v>0</v>
      </c>
      <c r="D134" s="1">
        <v>5.45</v>
      </c>
      <c r="E134" s="4">
        <f>D134*E132</f>
        <v>0.436</v>
      </c>
      <c r="F134" s="1"/>
      <c r="G134" s="1"/>
      <c r="H134" s="1"/>
      <c r="I134" s="1"/>
      <c r="J134" s="1"/>
      <c r="K134" s="4"/>
      <c r="L134" s="4"/>
    </row>
    <row r="135" spans="1:12" x14ac:dyDescent="0.2">
      <c r="A135" s="276"/>
      <c r="B135" s="116" t="s">
        <v>25</v>
      </c>
      <c r="C135" s="19" t="s">
        <v>0</v>
      </c>
      <c r="D135" s="1">
        <v>1.33</v>
      </c>
      <c r="E135" s="4">
        <f>D135*E132</f>
        <v>0.10640000000000001</v>
      </c>
      <c r="F135" s="1"/>
      <c r="G135" s="1"/>
      <c r="H135" s="1"/>
      <c r="I135" s="1"/>
      <c r="J135" s="4"/>
      <c r="K135" s="4"/>
      <c r="L135" s="4"/>
    </row>
    <row r="136" spans="1:12" x14ac:dyDescent="0.2">
      <c r="A136" s="276"/>
      <c r="B136" s="233" t="s">
        <v>23</v>
      </c>
      <c r="C136" s="1"/>
      <c r="D136" s="19"/>
      <c r="E136" s="94"/>
      <c r="F136" s="1"/>
      <c r="G136" s="1"/>
      <c r="H136" s="1"/>
      <c r="I136" s="1"/>
      <c r="J136" s="1"/>
      <c r="K136" s="4"/>
      <c r="L136" s="4"/>
    </row>
    <row r="137" spans="1:12" x14ac:dyDescent="0.2">
      <c r="A137" s="276"/>
      <c r="B137" s="116" t="s">
        <v>83</v>
      </c>
      <c r="C137" s="1" t="s">
        <v>13</v>
      </c>
      <c r="D137" s="50">
        <v>1</v>
      </c>
      <c r="E137" s="4">
        <f>D137*E132</f>
        <v>0.08</v>
      </c>
      <c r="F137" s="20"/>
      <c r="G137" s="20"/>
      <c r="H137" s="21"/>
      <c r="I137" s="22"/>
      <c r="J137" s="23"/>
      <c r="K137" s="23"/>
      <c r="L137" s="4"/>
    </row>
    <row r="138" spans="1:12" x14ac:dyDescent="0.2">
      <c r="A138" s="276"/>
      <c r="B138" s="116" t="s">
        <v>79</v>
      </c>
      <c r="C138" s="1" t="s">
        <v>49</v>
      </c>
      <c r="D138" s="50">
        <v>1</v>
      </c>
      <c r="E138" s="4">
        <f>D138*E132</f>
        <v>0.08</v>
      </c>
      <c r="F138" s="20"/>
      <c r="G138" s="20"/>
      <c r="H138" s="21"/>
      <c r="I138" s="22"/>
      <c r="J138" s="23"/>
      <c r="K138" s="23"/>
      <c r="L138" s="4"/>
    </row>
    <row r="139" spans="1:12" x14ac:dyDescent="0.2">
      <c r="A139" s="276"/>
      <c r="B139" s="116" t="s">
        <v>80</v>
      </c>
      <c r="C139" s="1" t="s">
        <v>49</v>
      </c>
      <c r="D139" s="50">
        <v>13.4</v>
      </c>
      <c r="E139" s="4">
        <f>D139*E132</f>
        <v>1.0720000000000001</v>
      </c>
      <c r="F139" s="20"/>
      <c r="G139" s="20"/>
      <c r="H139" s="21"/>
      <c r="I139" s="22"/>
      <c r="J139" s="23"/>
      <c r="K139" s="23"/>
      <c r="L139" s="4"/>
    </row>
    <row r="140" spans="1:12" x14ac:dyDescent="0.2">
      <c r="A140" s="276"/>
      <c r="B140" s="116" t="s">
        <v>54</v>
      </c>
      <c r="C140" s="1" t="s">
        <v>49</v>
      </c>
      <c r="D140" s="50">
        <v>2.4</v>
      </c>
      <c r="E140" s="4">
        <f>D140*E132</f>
        <v>0.192</v>
      </c>
      <c r="F140" s="20"/>
      <c r="G140" s="20"/>
      <c r="H140" s="21"/>
      <c r="I140" s="22"/>
      <c r="J140" s="23"/>
      <c r="K140" s="23"/>
      <c r="L140" s="4"/>
    </row>
    <row r="141" spans="1:12" x14ac:dyDescent="0.2">
      <c r="A141" s="277"/>
      <c r="B141" s="116" t="s">
        <v>46</v>
      </c>
      <c r="C141" s="19" t="s">
        <v>0</v>
      </c>
      <c r="D141" s="4">
        <v>2.78</v>
      </c>
      <c r="E141" s="4">
        <f>D141*E132</f>
        <v>0.22239999999999999</v>
      </c>
      <c r="F141" s="20"/>
      <c r="G141" s="20"/>
      <c r="H141" s="21"/>
      <c r="I141" s="22"/>
      <c r="J141" s="23"/>
      <c r="K141" s="23"/>
      <c r="L141" s="4"/>
    </row>
    <row r="142" spans="1:12" x14ac:dyDescent="0.2">
      <c r="A142" s="274">
        <v>17</v>
      </c>
      <c r="B142" s="46" t="s">
        <v>123</v>
      </c>
      <c r="C142" s="95" t="s">
        <v>47</v>
      </c>
      <c r="D142" s="19"/>
      <c r="E142" s="126">
        <f>1</f>
        <v>1</v>
      </c>
      <c r="F142" s="4"/>
      <c r="G142" s="4"/>
      <c r="H142" s="19"/>
      <c r="I142" s="4"/>
      <c r="J142" s="6"/>
      <c r="K142" s="4"/>
      <c r="L142" s="4"/>
    </row>
    <row r="143" spans="1:12" x14ac:dyDescent="0.2">
      <c r="A143" s="274"/>
      <c r="B143" s="41" t="s">
        <v>12</v>
      </c>
      <c r="C143" s="19" t="s">
        <v>47</v>
      </c>
      <c r="D143" s="19">
        <v>1</v>
      </c>
      <c r="E143" s="50">
        <f>E142*D143</f>
        <v>1</v>
      </c>
      <c r="F143" s="19"/>
      <c r="G143" s="50"/>
      <c r="H143" s="50"/>
      <c r="I143" s="50"/>
      <c r="J143" s="19"/>
      <c r="K143" s="50"/>
      <c r="L143" s="50"/>
    </row>
    <row r="144" spans="1:12" x14ac:dyDescent="0.2">
      <c r="A144" s="274"/>
      <c r="B144" s="1" t="s">
        <v>23</v>
      </c>
      <c r="C144" s="19"/>
      <c r="D144" s="19"/>
      <c r="E144" s="50"/>
      <c r="F144" s="19"/>
      <c r="G144" s="50"/>
      <c r="H144" s="19"/>
      <c r="I144" s="50"/>
      <c r="J144" s="19"/>
      <c r="K144" s="50"/>
      <c r="L144" s="50"/>
    </row>
    <row r="145" spans="1:12" ht="25.5" x14ac:dyDescent="0.2">
      <c r="A145" s="274"/>
      <c r="B145" s="3" t="s">
        <v>203</v>
      </c>
      <c r="C145" s="1" t="s">
        <v>24</v>
      </c>
      <c r="D145" s="226" t="s">
        <v>36</v>
      </c>
      <c r="E145" s="4">
        <v>1</v>
      </c>
      <c r="F145" s="191"/>
      <c r="G145" s="191"/>
      <c r="H145" s="191"/>
      <c r="I145" s="191"/>
      <c r="J145" s="191"/>
      <c r="K145" s="191"/>
      <c r="L145" s="191"/>
    </row>
    <row r="146" spans="1:12" x14ac:dyDescent="0.2">
      <c r="A146" s="274"/>
      <c r="B146" s="3" t="s">
        <v>209</v>
      </c>
      <c r="C146" s="1" t="s">
        <v>24</v>
      </c>
      <c r="D146" s="226" t="s">
        <v>36</v>
      </c>
      <c r="E146" s="4">
        <v>2</v>
      </c>
      <c r="F146" s="4"/>
      <c r="G146" s="4"/>
      <c r="H146" s="19"/>
      <c r="I146" s="4"/>
      <c r="J146" s="6"/>
      <c r="K146" s="4"/>
      <c r="L146" s="4"/>
    </row>
    <row r="147" spans="1:12" x14ac:dyDescent="0.2">
      <c r="A147" s="274"/>
      <c r="B147" s="3" t="s">
        <v>150</v>
      </c>
      <c r="C147" s="19" t="s">
        <v>47</v>
      </c>
      <c r="D147" s="226" t="s">
        <v>36</v>
      </c>
      <c r="E147" s="4">
        <v>1</v>
      </c>
      <c r="F147" s="4"/>
      <c r="G147" s="4"/>
      <c r="H147" s="19"/>
      <c r="I147" s="4"/>
      <c r="J147" s="6"/>
      <c r="K147" s="4"/>
      <c r="L147" s="4"/>
    </row>
    <row r="148" spans="1:12" x14ac:dyDescent="0.2">
      <c r="A148" s="274"/>
      <c r="B148" s="3" t="s">
        <v>151</v>
      </c>
      <c r="C148" s="19" t="s">
        <v>47</v>
      </c>
      <c r="D148" s="226" t="s">
        <v>36</v>
      </c>
      <c r="E148" s="4">
        <v>1</v>
      </c>
      <c r="F148" s="4"/>
      <c r="G148" s="4"/>
      <c r="H148" s="19"/>
      <c r="I148" s="4"/>
      <c r="J148" s="6"/>
      <c r="K148" s="4"/>
      <c r="L148" s="4"/>
    </row>
    <row r="149" spans="1:12" ht="15" x14ac:dyDescent="0.2">
      <c r="A149" s="274"/>
      <c r="B149" s="47" t="s">
        <v>204</v>
      </c>
      <c r="C149" s="62" t="s">
        <v>24</v>
      </c>
      <c r="D149" s="226" t="s">
        <v>36</v>
      </c>
      <c r="E149" s="63">
        <v>1</v>
      </c>
      <c r="F149" s="63"/>
      <c r="G149" s="63"/>
      <c r="H149" s="64"/>
      <c r="I149" s="63"/>
      <c r="J149" s="64"/>
      <c r="K149" s="63"/>
      <c r="L149" s="63"/>
    </row>
    <row r="150" spans="1:12" ht="15" x14ac:dyDescent="0.2">
      <c r="A150" s="274"/>
      <c r="B150" s="47" t="s">
        <v>205</v>
      </c>
      <c r="C150" s="62" t="s">
        <v>24</v>
      </c>
      <c r="D150" s="226" t="s">
        <v>36</v>
      </c>
      <c r="E150" s="63">
        <v>4</v>
      </c>
      <c r="F150" s="63"/>
      <c r="G150" s="63"/>
      <c r="H150" s="64"/>
      <c r="I150" s="63"/>
      <c r="J150" s="64"/>
      <c r="K150" s="63"/>
      <c r="L150" s="63"/>
    </row>
    <row r="151" spans="1:12" x14ac:dyDescent="0.2">
      <c r="A151" s="274"/>
      <c r="B151" s="47" t="s">
        <v>206</v>
      </c>
      <c r="C151" s="62" t="s">
        <v>24</v>
      </c>
      <c r="D151" s="226" t="s">
        <v>36</v>
      </c>
      <c r="E151" s="63">
        <v>1</v>
      </c>
      <c r="F151" s="63"/>
      <c r="G151" s="63"/>
      <c r="H151" s="64"/>
      <c r="I151" s="63"/>
      <c r="J151" s="64"/>
      <c r="K151" s="63"/>
      <c r="L151" s="63"/>
    </row>
    <row r="152" spans="1:12" ht="25.5" x14ac:dyDescent="0.2">
      <c r="A152" s="274"/>
      <c r="B152" s="3" t="s">
        <v>207</v>
      </c>
      <c r="C152" s="1" t="s">
        <v>24</v>
      </c>
      <c r="D152" s="226" t="s">
        <v>36</v>
      </c>
      <c r="E152" s="4">
        <v>8</v>
      </c>
      <c r="F152" s="4"/>
      <c r="G152" s="4"/>
      <c r="H152" s="6"/>
      <c r="I152" s="4"/>
      <c r="J152" s="6"/>
      <c r="K152" s="4"/>
      <c r="L152" s="4"/>
    </row>
    <row r="153" spans="1:12" x14ac:dyDescent="0.2">
      <c r="A153" s="274"/>
      <c r="B153" s="3" t="s">
        <v>208</v>
      </c>
      <c r="C153" s="1" t="s">
        <v>48</v>
      </c>
      <c r="D153" s="226" t="s">
        <v>36</v>
      </c>
      <c r="E153" s="4">
        <v>14</v>
      </c>
      <c r="F153" s="4"/>
      <c r="G153" s="4"/>
      <c r="H153" s="6"/>
      <c r="I153" s="4"/>
      <c r="J153" s="6"/>
      <c r="K153" s="4"/>
      <c r="L153" s="4"/>
    </row>
    <row r="154" spans="1:12" ht="25.5" x14ac:dyDescent="0.2">
      <c r="A154" s="276">
        <v>18</v>
      </c>
      <c r="B154" s="232" t="s">
        <v>202</v>
      </c>
      <c r="C154" s="72" t="s">
        <v>81</v>
      </c>
      <c r="D154" s="72"/>
      <c r="E154" s="209">
        <v>71</v>
      </c>
      <c r="F154" s="72"/>
      <c r="G154" s="4"/>
      <c r="H154" s="72"/>
      <c r="I154" s="50"/>
      <c r="J154" s="72"/>
      <c r="K154" s="4"/>
      <c r="L154" s="50"/>
    </row>
    <row r="155" spans="1:12" x14ac:dyDescent="0.2">
      <c r="A155" s="276"/>
      <c r="B155" s="242" t="s">
        <v>12</v>
      </c>
      <c r="C155" s="243" t="s">
        <v>15</v>
      </c>
      <c r="D155" s="19">
        <v>1.55E-2</v>
      </c>
      <c r="E155" s="244">
        <f>D155*E154</f>
        <v>1.1005</v>
      </c>
      <c r="F155" s="243"/>
      <c r="G155" s="4"/>
      <c r="H155" s="50"/>
      <c r="I155" s="50"/>
      <c r="J155" s="243"/>
      <c r="K155" s="4"/>
      <c r="L155" s="50"/>
    </row>
    <row r="156" spans="1:12" ht="27.75" x14ac:dyDescent="0.2">
      <c r="A156" s="277"/>
      <c r="B156" s="116" t="s">
        <v>43</v>
      </c>
      <c r="C156" s="1" t="s">
        <v>22</v>
      </c>
      <c r="D156" s="19">
        <v>3.4700000000000002E-2</v>
      </c>
      <c r="E156" s="50">
        <f>D156*E154</f>
        <v>2.4637000000000002</v>
      </c>
      <c r="F156" s="19"/>
      <c r="G156" s="50"/>
      <c r="H156" s="19"/>
      <c r="I156" s="50"/>
      <c r="J156" s="19"/>
      <c r="K156" s="4"/>
      <c r="L156" s="50"/>
    </row>
    <row r="157" spans="1:12" x14ac:dyDescent="0.2">
      <c r="A157" s="184"/>
      <c r="B157" s="187" t="s">
        <v>134</v>
      </c>
      <c r="C157" s="95"/>
      <c r="D157" s="19"/>
      <c r="E157" s="126"/>
      <c r="F157" s="4"/>
      <c r="G157" s="4"/>
      <c r="H157" s="19"/>
      <c r="I157" s="4"/>
      <c r="J157" s="6"/>
      <c r="K157" s="4"/>
      <c r="L157" s="4"/>
    </row>
    <row r="158" spans="1:12" ht="25.5" x14ac:dyDescent="0.2">
      <c r="A158" s="288">
        <v>19</v>
      </c>
      <c r="B158" s="245" t="s">
        <v>62</v>
      </c>
      <c r="C158" s="224" t="s">
        <v>39</v>
      </c>
      <c r="D158" s="52"/>
      <c r="E158" s="18">
        <f>E167*1.25</f>
        <v>1.125</v>
      </c>
      <c r="F158" s="19"/>
      <c r="G158" s="50"/>
      <c r="H158" s="19"/>
      <c r="I158" s="50"/>
      <c r="J158" s="19"/>
      <c r="K158" s="50"/>
      <c r="L158" s="50"/>
    </row>
    <row r="159" spans="1:12" ht="13.5" x14ac:dyDescent="0.2">
      <c r="A159" s="288"/>
      <c r="B159" s="81" t="s">
        <v>12</v>
      </c>
      <c r="C159" s="19" t="s">
        <v>15</v>
      </c>
      <c r="D159" s="52">
        <v>2.99</v>
      </c>
      <c r="E159" s="39">
        <f>D159*E158</f>
        <v>3.3637500000000005</v>
      </c>
      <c r="F159" s="19"/>
      <c r="G159" s="50"/>
      <c r="H159" s="50"/>
      <c r="I159" s="50"/>
      <c r="J159" s="19"/>
      <c r="K159" s="50"/>
      <c r="L159" s="50"/>
    </row>
    <row r="160" spans="1:12" ht="25.5" x14ac:dyDescent="0.2">
      <c r="A160" s="281">
        <v>20</v>
      </c>
      <c r="B160" s="43" t="s">
        <v>137</v>
      </c>
      <c r="C160" s="224" t="s">
        <v>20</v>
      </c>
      <c r="D160" s="1"/>
      <c r="E160" s="18">
        <v>47</v>
      </c>
      <c r="F160" s="1"/>
      <c r="G160" s="1"/>
      <c r="H160" s="1"/>
      <c r="I160" s="1"/>
      <c r="J160" s="1"/>
      <c r="K160" s="1"/>
      <c r="L160" s="1"/>
    </row>
    <row r="161" spans="1:12" x14ac:dyDescent="0.2">
      <c r="A161" s="282"/>
      <c r="B161" s="3" t="s">
        <v>53</v>
      </c>
      <c r="C161" s="19" t="s">
        <v>15</v>
      </c>
      <c r="D161" s="1">
        <v>3.12</v>
      </c>
      <c r="E161" s="4">
        <f>D161*E160</f>
        <v>146.64000000000001</v>
      </c>
      <c r="F161" s="1"/>
      <c r="G161" s="4"/>
      <c r="H161" s="4"/>
      <c r="I161" s="4"/>
      <c r="J161" s="1"/>
      <c r="K161" s="1"/>
      <c r="L161" s="4"/>
    </row>
    <row r="162" spans="1:12" x14ac:dyDescent="0.2">
      <c r="A162" s="282"/>
      <c r="B162" s="3" t="s">
        <v>14</v>
      </c>
      <c r="C162" s="19" t="s">
        <v>0</v>
      </c>
      <c r="D162" s="1">
        <v>0.09</v>
      </c>
      <c r="E162" s="4">
        <f>D162*E160</f>
        <v>4.2299999999999995</v>
      </c>
      <c r="F162" s="1"/>
      <c r="G162" s="1"/>
      <c r="H162" s="1"/>
      <c r="I162" s="1"/>
      <c r="J162" s="4"/>
      <c r="K162" s="4"/>
      <c r="L162" s="4"/>
    </row>
    <row r="163" spans="1:12" x14ac:dyDescent="0.2">
      <c r="A163" s="282"/>
      <c r="B163" s="1" t="s">
        <v>23</v>
      </c>
      <c r="C163" s="1"/>
      <c r="D163" s="1"/>
      <c r="E163" s="4"/>
      <c r="F163" s="1"/>
      <c r="G163" s="4"/>
      <c r="H163" s="6"/>
      <c r="I163" s="4"/>
      <c r="J163" s="6"/>
      <c r="K163" s="4"/>
      <c r="L163" s="4"/>
    </row>
    <row r="164" spans="1:12" x14ac:dyDescent="0.2">
      <c r="A164" s="282"/>
      <c r="B164" s="3" t="s">
        <v>138</v>
      </c>
      <c r="C164" s="96" t="s">
        <v>24</v>
      </c>
      <c r="D164" s="96" t="s">
        <v>57</v>
      </c>
      <c r="E164" s="1">
        <v>1</v>
      </c>
      <c r="F164" s="20"/>
      <c r="G164" s="20"/>
      <c r="H164" s="21"/>
      <c r="I164" s="22"/>
      <c r="J164" s="23"/>
      <c r="K164" s="23"/>
      <c r="L164" s="4"/>
    </row>
    <row r="165" spans="1:12" x14ac:dyDescent="0.2">
      <c r="A165" s="282"/>
      <c r="B165" s="3" t="s">
        <v>70</v>
      </c>
      <c r="C165" s="96" t="s">
        <v>52</v>
      </c>
      <c r="D165" s="96" t="s">
        <v>57</v>
      </c>
      <c r="E165" s="4">
        <v>4</v>
      </c>
      <c r="F165" s="20"/>
      <c r="G165" s="20"/>
      <c r="H165" s="21"/>
      <c r="I165" s="22"/>
      <c r="J165" s="23"/>
      <c r="K165" s="23"/>
      <c r="L165" s="4"/>
    </row>
    <row r="166" spans="1:12" x14ac:dyDescent="0.2">
      <c r="A166" s="282"/>
      <c r="B166" s="3" t="s">
        <v>71</v>
      </c>
      <c r="C166" s="96" t="s">
        <v>52</v>
      </c>
      <c r="D166" s="96" t="s">
        <v>57</v>
      </c>
      <c r="E166" s="4">
        <v>46</v>
      </c>
      <c r="F166" s="20"/>
      <c r="G166" s="20"/>
      <c r="H166" s="21"/>
      <c r="I166" s="22"/>
      <c r="J166" s="23"/>
      <c r="K166" s="23"/>
      <c r="L166" s="4"/>
    </row>
    <row r="167" spans="1:12" ht="15" x14ac:dyDescent="0.2">
      <c r="A167" s="282"/>
      <c r="B167" s="3" t="s">
        <v>72</v>
      </c>
      <c r="C167" s="19" t="s">
        <v>45</v>
      </c>
      <c r="D167" s="96" t="s">
        <v>57</v>
      </c>
      <c r="E167" s="4">
        <f>(E165+E166)/2*0.3*0.3*0.4</f>
        <v>0.9</v>
      </c>
      <c r="F167" s="20"/>
      <c r="G167" s="20"/>
      <c r="H167" s="21"/>
      <c r="I167" s="22"/>
      <c r="J167" s="23"/>
      <c r="K167" s="23"/>
      <c r="L167" s="4"/>
    </row>
    <row r="168" spans="1:12" x14ac:dyDescent="0.2">
      <c r="A168" s="282"/>
      <c r="B168" s="3" t="s">
        <v>58</v>
      </c>
      <c r="C168" s="19" t="s">
        <v>13</v>
      </c>
      <c r="D168" s="1">
        <f>0.002/100</f>
        <v>2.0000000000000002E-5</v>
      </c>
      <c r="E168" s="24">
        <f>D168*E160</f>
        <v>9.4000000000000008E-4</v>
      </c>
      <c r="F168" s="23"/>
      <c r="G168" s="20"/>
      <c r="H168" s="21"/>
      <c r="I168" s="22"/>
      <c r="J168" s="23"/>
      <c r="K168" s="23"/>
      <c r="L168" s="4"/>
    </row>
    <row r="169" spans="1:12" x14ac:dyDescent="0.2">
      <c r="A169" s="282"/>
      <c r="B169" s="3" t="s">
        <v>60</v>
      </c>
      <c r="C169" s="96" t="s">
        <v>52</v>
      </c>
      <c r="D169" s="96" t="s">
        <v>57</v>
      </c>
      <c r="E169" s="4">
        <f>E160*3</f>
        <v>141</v>
      </c>
      <c r="F169" s="20"/>
      <c r="G169" s="20"/>
      <c r="H169" s="21"/>
      <c r="I169" s="22"/>
      <c r="J169" s="23"/>
      <c r="K169" s="23"/>
      <c r="L169" s="4"/>
    </row>
    <row r="170" spans="1:12" ht="25.5" x14ac:dyDescent="0.2">
      <c r="A170" s="282"/>
      <c r="B170" s="3" t="s">
        <v>61</v>
      </c>
      <c r="C170" s="19" t="s">
        <v>56</v>
      </c>
      <c r="D170" s="1">
        <v>1.5</v>
      </c>
      <c r="E170" s="4">
        <f>D170*E160</f>
        <v>70.5</v>
      </c>
      <c r="F170" s="20"/>
      <c r="G170" s="20"/>
      <c r="H170" s="21"/>
      <c r="I170" s="22"/>
      <c r="J170" s="23"/>
      <c r="K170" s="23"/>
      <c r="L170" s="4"/>
    </row>
    <row r="171" spans="1:12" x14ac:dyDescent="0.2">
      <c r="A171" s="282"/>
      <c r="B171" s="3" t="s">
        <v>18</v>
      </c>
      <c r="C171" s="19" t="s">
        <v>0</v>
      </c>
      <c r="D171" s="1">
        <v>0.05</v>
      </c>
      <c r="E171" s="4">
        <f>D171*E160</f>
        <v>2.35</v>
      </c>
      <c r="F171" s="20"/>
      <c r="G171" s="20"/>
      <c r="H171" s="21"/>
      <c r="I171" s="22"/>
      <c r="J171" s="23"/>
      <c r="K171" s="23"/>
      <c r="L171" s="4"/>
    </row>
    <row r="172" spans="1:12" ht="18.75" x14ac:dyDescent="0.2">
      <c r="A172" s="281">
        <v>21</v>
      </c>
      <c r="B172" s="46" t="s">
        <v>42</v>
      </c>
      <c r="C172" s="224" t="s">
        <v>29</v>
      </c>
      <c r="D172" s="54"/>
      <c r="E172" s="18">
        <f>E158</f>
        <v>1.125</v>
      </c>
      <c r="F172" s="54"/>
      <c r="G172" s="55"/>
      <c r="H172" s="54"/>
      <c r="I172" s="55"/>
      <c r="J172" s="54"/>
      <c r="K172" s="55"/>
      <c r="L172" s="55"/>
    </row>
    <row r="173" spans="1:12" x14ac:dyDescent="0.2">
      <c r="A173" s="289"/>
      <c r="B173" s="41" t="s">
        <v>12</v>
      </c>
      <c r="C173" s="19" t="s">
        <v>15</v>
      </c>
      <c r="D173" s="19">
        <v>1.43</v>
      </c>
      <c r="E173" s="50">
        <f>D173*E172</f>
        <v>1.6087499999999999</v>
      </c>
      <c r="F173" s="19"/>
      <c r="G173" s="50"/>
      <c r="H173" s="50"/>
      <c r="I173" s="50"/>
      <c r="J173" s="19"/>
      <c r="K173" s="50"/>
      <c r="L173" s="50"/>
    </row>
    <row r="174" spans="1:12" ht="38.25" x14ac:dyDescent="0.2">
      <c r="A174" s="281">
        <v>22</v>
      </c>
      <c r="B174" s="80" t="s">
        <v>100</v>
      </c>
      <c r="C174" s="224" t="s">
        <v>51</v>
      </c>
      <c r="D174" s="54"/>
      <c r="E174" s="18">
        <v>11.9</v>
      </c>
      <c r="F174" s="114"/>
      <c r="G174" s="55"/>
      <c r="H174" s="54"/>
      <c r="I174" s="55"/>
      <c r="J174" s="54"/>
      <c r="K174" s="55"/>
      <c r="L174" s="18"/>
    </row>
    <row r="175" spans="1:12" x14ac:dyDescent="0.2">
      <c r="A175" s="282"/>
      <c r="B175" s="41" t="s">
        <v>12</v>
      </c>
      <c r="C175" s="19" t="s">
        <v>15</v>
      </c>
      <c r="D175" s="19">
        <v>0.38800000000000001</v>
      </c>
      <c r="E175" s="50">
        <f>E174*D175</f>
        <v>4.6172000000000004</v>
      </c>
      <c r="F175" s="19"/>
      <c r="G175" s="50"/>
      <c r="H175" s="50"/>
      <c r="I175" s="50"/>
      <c r="J175" s="19"/>
      <c r="K175" s="50"/>
      <c r="L175" s="50"/>
    </row>
    <row r="176" spans="1:12" x14ac:dyDescent="0.2">
      <c r="A176" s="282"/>
      <c r="B176" s="41" t="s">
        <v>14</v>
      </c>
      <c r="C176" s="1" t="s">
        <v>0</v>
      </c>
      <c r="D176" s="19">
        <v>2.9999999999999997E-4</v>
      </c>
      <c r="E176" s="56">
        <f>D176*E174</f>
        <v>3.5699999999999998E-3</v>
      </c>
      <c r="F176" s="19"/>
      <c r="G176" s="50"/>
      <c r="H176" s="19"/>
      <c r="I176" s="50"/>
      <c r="J176" s="50"/>
      <c r="K176" s="50"/>
      <c r="L176" s="50"/>
    </row>
    <row r="177" spans="1:12" x14ac:dyDescent="0.2">
      <c r="A177" s="282"/>
      <c r="B177" s="1" t="s">
        <v>23</v>
      </c>
      <c r="C177" s="1"/>
      <c r="D177" s="1"/>
      <c r="E177" s="4"/>
      <c r="F177" s="1"/>
      <c r="G177" s="4"/>
      <c r="H177" s="19"/>
      <c r="I177" s="4"/>
      <c r="J177" s="6"/>
      <c r="K177" s="4"/>
      <c r="L177" s="4"/>
    </row>
    <row r="178" spans="1:12" x14ac:dyDescent="0.2">
      <c r="A178" s="282"/>
      <c r="B178" s="3" t="s">
        <v>101</v>
      </c>
      <c r="C178" s="1" t="s">
        <v>49</v>
      </c>
      <c r="D178" s="1">
        <v>0.253</v>
      </c>
      <c r="E178" s="4">
        <f>D178*E174</f>
        <v>3.0106999999999999</v>
      </c>
      <c r="F178" s="4"/>
      <c r="G178" s="4"/>
      <c r="H178" s="19"/>
      <c r="I178" s="4"/>
      <c r="J178" s="6"/>
      <c r="K178" s="4"/>
      <c r="L178" s="4"/>
    </row>
    <row r="179" spans="1:12" x14ac:dyDescent="0.2">
      <c r="A179" s="282"/>
      <c r="B179" s="3" t="s">
        <v>278</v>
      </c>
      <c r="C179" s="1" t="s">
        <v>49</v>
      </c>
      <c r="D179" s="1">
        <v>2.7E-2</v>
      </c>
      <c r="E179" s="4">
        <f>D179*E174</f>
        <v>0.32130000000000003</v>
      </c>
      <c r="F179" s="4"/>
      <c r="G179" s="4"/>
      <c r="H179" s="19"/>
      <c r="I179" s="4"/>
      <c r="J179" s="6"/>
      <c r="K179" s="4"/>
      <c r="L179" s="4"/>
    </row>
    <row r="180" spans="1:12" ht="13.5" thickBot="1" x14ac:dyDescent="0.25">
      <c r="A180" s="283"/>
      <c r="B180" s="41" t="s">
        <v>18</v>
      </c>
      <c r="C180" s="1" t="s">
        <v>0</v>
      </c>
      <c r="D180" s="1">
        <v>1.9E-3</v>
      </c>
      <c r="E180" s="39">
        <f>D180*E174</f>
        <v>2.2610000000000002E-2</v>
      </c>
      <c r="F180" s="4"/>
      <c r="G180" s="39"/>
      <c r="H180" s="19"/>
      <c r="I180" s="4"/>
      <c r="J180" s="6"/>
      <c r="K180" s="4"/>
      <c r="L180" s="4"/>
    </row>
    <row r="181" spans="1:12" ht="13.5" thickBot="1" x14ac:dyDescent="0.25">
      <c r="A181" s="155"/>
      <c r="B181" s="30" t="s">
        <v>8</v>
      </c>
      <c r="C181" s="156"/>
      <c r="D181" s="157"/>
      <c r="E181" s="32"/>
      <c r="F181" s="31"/>
      <c r="G181" s="158"/>
      <c r="H181" s="158"/>
      <c r="I181" s="158"/>
      <c r="J181" s="158"/>
      <c r="K181" s="158"/>
      <c r="L181" s="159"/>
    </row>
    <row r="182" spans="1:12" x14ac:dyDescent="0.2">
      <c r="A182" s="185"/>
      <c r="B182" s="25" t="s">
        <v>118</v>
      </c>
      <c r="C182" s="134" t="s">
        <v>280</v>
      </c>
      <c r="D182" s="135"/>
      <c r="E182" s="26"/>
      <c r="F182" s="26"/>
      <c r="G182" s="27"/>
      <c r="H182" s="28"/>
      <c r="I182" s="27"/>
      <c r="J182" s="28"/>
      <c r="K182" s="27"/>
      <c r="L182" s="27"/>
    </row>
    <row r="183" spans="1:12" x14ac:dyDescent="0.2">
      <c r="A183" s="11"/>
      <c r="B183" s="10" t="s">
        <v>8</v>
      </c>
      <c r="C183" s="136"/>
      <c r="D183" s="137"/>
      <c r="E183" s="12"/>
      <c r="F183" s="11"/>
      <c r="G183" s="14"/>
      <c r="H183" s="15"/>
      <c r="I183" s="14"/>
      <c r="J183" s="15"/>
      <c r="K183" s="14"/>
      <c r="L183" s="14"/>
    </row>
    <row r="184" spans="1:12" x14ac:dyDescent="0.2">
      <c r="A184" s="184"/>
      <c r="B184" s="3" t="s">
        <v>27</v>
      </c>
      <c r="C184" s="38" t="s">
        <v>280</v>
      </c>
      <c r="D184" s="217"/>
      <c r="E184" s="6"/>
      <c r="F184" s="1"/>
      <c r="G184" s="8"/>
      <c r="H184" s="8"/>
      <c r="I184" s="8"/>
      <c r="J184" s="8"/>
      <c r="K184" s="8"/>
      <c r="L184" s="4"/>
    </row>
    <row r="185" spans="1:12" x14ac:dyDescent="0.2">
      <c r="A185" s="11"/>
      <c r="B185" s="10" t="s">
        <v>8</v>
      </c>
      <c r="C185" s="136"/>
      <c r="D185" s="137"/>
      <c r="E185" s="12"/>
      <c r="F185" s="11"/>
      <c r="G185" s="15"/>
      <c r="H185" s="15"/>
      <c r="I185" s="15"/>
      <c r="J185" s="15"/>
      <c r="K185" s="15"/>
      <c r="L185" s="14"/>
    </row>
    <row r="186" spans="1:12" ht="13.5" thickBot="1" x14ac:dyDescent="0.25">
      <c r="A186" s="139"/>
      <c r="B186" s="141" t="s">
        <v>19</v>
      </c>
      <c r="C186" s="142" t="s">
        <v>280</v>
      </c>
      <c r="D186" s="143"/>
      <c r="E186" s="144"/>
      <c r="F186" s="140"/>
      <c r="G186" s="145"/>
      <c r="H186" s="145"/>
      <c r="I186" s="145"/>
      <c r="J186" s="145"/>
      <c r="K186" s="145"/>
      <c r="L186" s="146"/>
    </row>
    <row r="187" spans="1:12" ht="13.5" thickBot="1" x14ac:dyDescent="0.25">
      <c r="A187" s="147"/>
      <c r="B187" s="148" t="s">
        <v>124</v>
      </c>
      <c r="C187" s="147"/>
      <c r="D187" s="149"/>
      <c r="E187" s="150"/>
      <c r="F187" s="147"/>
      <c r="G187" s="151"/>
      <c r="H187" s="151"/>
      <c r="I187" s="151"/>
      <c r="J187" s="151"/>
      <c r="K187" s="151"/>
      <c r="L187" s="152"/>
    </row>
    <row r="188" spans="1:12" x14ac:dyDescent="0.2">
      <c r="A188" s="185"/>
      <c r="B188" s="153" t="s">
        <v>125</v>
      </c>
      <c r="C188" s="26"/>
      <c r="D188" s="135"/>
      <c r="E188" s="28"/>
      <c r="F188" s="26"/>
      <c r="G188" s="154"/>
      <c r="H188" s="154"/>
      <c r="I188" s="154"/>
      <c r="J188" s="154"/>
      <c r="K188" s="154"/>
      <c r="L188" s="27"/>
    </row>
    <row r="189" spans="1:12" ht="53.25" x14ac:dyDescent="0.2">
      <c r="A189" s="274">
        <v>23</v>
      </c>
      <c r="B189" s="46" t="s">
        <v>218</v>
      </c>
      <c r="C189" s="54" t="s">
        <v>47</v>
      </c>
      <c r="D189" s="19"/>
      <c r="E189" s="126">
        <f>1</f>
        <v>1</v>
      </c>
      <c r="F189" s="19"/>
      <c r="G189" s="50"/>
      <c r="H189" s="19"/>
      <c r="I189" s="50"/>
      <c r="J189" s="19"/>
      <c r="K189" s="50"/>
      <c r="L189" s="50"/>
    </row>
    <row r="190" spans="1:12" x14ac:dyDescent="0.2">
      <c r="A190" s="274"/>
      <c r="B190" s="41" t="s">
        <v>12</v>
      </c>
      <c r="C190" s="19" t="s">
        <v>47</v>
      </c>
      <c r="D190" s="19">
        <v>1</v>
      </c>
      <c r="E190" s="50">
        <f>E189*D190</f>
        <v>1</v>
      </c>
      <c r="F190" s="19"/>
      <c r="G190" s="50"/>
      <c r="H190" s="19"/>
      <c r="I190" s="160"/>
      <c r="J190" s="19"/>
      <c r="K190" s="50"/>
      <c r="L190" s="50"/>
    </row>
    <row r="191" spans="1:12" x14ac:dyDescent="0.2">
      <c r="A191" s="274"/>
      <c r="B191" s="1" t="s">
        <v>23</v>
      </c>
      <c r="C191" s="19"/>
      <c r="D191" s="19"/>
      <c r="E191" s="50"/>
      <c r="F191" s="19"/>
      <c r="G191" s="50"/>
      <c r="H191" s="19"/>
      <c r="I191" s="50"/>
      <c r="J191" s="19"/>
      <c r="K191" s="50"/>
      <c r="L191" s="50"/>
    </row>
    <row r="192" spans="1:12" ht="27.75" x14ac:dyDescent="0.2">
      <c r="A192" s="274"/>
      <c r="B192" s="41" t="s">
        <v>219</v>
      </c>
      <c r="C192" s="1" t="s">
        <v>24</v>
      </c>
      <c r="D192" s="94">
        <v>1</v>
      </c>
      <c r="E192" s="4">
        <f>D192*E189</f>
        <v>1</v>
      </c>
      <c r="F192" s="4"/>
      <c r="G192" s="4"/>
      <c r="H192" s="19"/>
      <c r="I192" s="4"/>
      <c r="J192" s="6"/>
      <c r="K192" s="4"/>
      <c r="L192" s="4"/>
    </row>
    <row r="193" spans="1:12" x14ac:dyDescent="0.2">
      <c r="A193" s="274"/>
      <c r="B193" s="3" t="s">
        <v>140</v>
      </c>
      <c r="C193" s="1" t="s">
        <v>47</v>
      </c>
      <c r="D193" s="94">
        <v>1</v>
      </c>
      <c r="E193" s="4">
        <f>D193*E190</f>
        <v>1</v>
      </c>
      <c r="F193" s="4"/>
      <c r="G193" s="4"/>
      <c r="H193" s="19"/>
      <c r="I193" s="4"/>
      <c r="J193" s="6"/>
      <c r="K193" s="4"/>
      <c r="L193" s="4"/>
    </row>
    <row r="194" spans="1:12" ht="25.5" x14ac:dyDescent="0.2">
      <c r="A194" s="274"/>
      <c r="B194" s="3" t="s">
        <v>220</v>
      </c>
      <c r="C194" s="1" t="s">
        <v>20</v>
      </c>
      <c r="D194" s="96" t="s">
        <v>57</v>
      </c>
      <c r="E194" s="4">
        <v>140</v>
      </c>
      <c r="F194" s="4"/>
      <c r="G194" s="4"/>
      <c r="H194" s="19"/>
      <c r="I194" s="4"/>
      <c r="J194" s="6"/>
      <c r="K194" s="4"/>
      <c r="L194" s="4"/>
    </row>
    <row r="195" spans="1:12" ht="25.5" x14ac:dyDescent="0.2">
      <c r="A195" s="274"/>
      <c r="B195" s="3" t="s">
        <v>199</v>
      </c>
      <c r="C195" s="1" t="s">
        <v>24</v>
      </c>
      <c r="D195" s="96" t="s">
        <v>57</v>
      </c>
      <c r="E195" s="4">
        <v>1</v>
      </c>
      <c r="F195" s="4"/>
      <c r="G195" s="4"/>
      <c r="H195" s="6"/>
      <c r="I195" s="4"/>
      <c r="J195" s="6"/>
      <c r="K195" s="4"/>
      <c r="L195" s="4"/>
    </row>
    <row r="196" spans="1:12" ht="25.5" x14ac:dyDescent="0.2">
      <c r="A196" s="274"/>
      <c r="B196" s="3" t="s">
        <v>92</v>
      </c>
      <c r="C196" s="1" t="s">
        <v>24</v>
      </c>
      <c r="D196" s="65" t="s">
        <v>36</v>
      </c>
      <c r="E196" s="4">
        <v>1</v>
      </c>
      <c r="F196" s="4"/>
      <c r="G196" s="4"/>
      <c r="H196" s="50"/>
      <c r="I196" s="4"/>
      <c r="J196" s="4"/>
      <c r="K196" s="4"/>
      <c r="L196" s="4"/>
    </row>
    <row r="197" spans="1:12" x14ac:dyDescent="0.2">
      <c r="A197" s="274"/>
      <c r="B197" s="3" t="s">
        <v>139</v>
      </c>
      <c r="C197" s="1" t="s">
        <v>20</v>
      </c>
      <c r="D197" s="96" t="s">
        <v>57</v>
      </c>
      <c r="E197" s="4">
        <v>140</v>
      </c>
      <c r="F197" s="4"/>
      <c r="G197" s="4"/>
      <c r="H197" s="19"/>
      <c r="I197" s="4"/>
      <c r="J197" s="6"/>
      <c r="K197" s="4"/>
      <c r="L197" s="4"/>
    </row>
    <row r="198" spans="1:12" ht="25.5" x14ac:dyDescent="0.2">
      <c r="A198" s="274"/>
      <c r="B198" s="3" t="s">
        <v>221</v>
      </c>
      <c r="C198" s="1" t="s">
        <v>20</v>
      </c>
      <c r="D198" s="96" t="s">
        <v>57</v>
      </c>
      <c r="E198" s="4">
        <v>150</v>
      </c>
      <c r="F198" s="4"/>
      <c r="G198" s="4"/>
      <c r="H198" s="19"/>
      <c r="I198" s="4"/>
      <c r="J198" s="6"/>
      <c r="K198" s="4"/>
      <c r="L198" s="4"/>
    </row>
    <row r="199" spans="1:12" ht="25.5" x14ac:dyDescent="0.2">
      <c r="A199" s="275">
        <v>24</v>
      </c>
      <c r="B199" s="43" t="s">
        <v>141</v>
      </c>
      <c r="C199" s="189" t="s">
        <v>47</v>
      </c>
      <c r="D199" s="4"/>
      <c r="E199" s="18">
        <v>1</v>
      </c>
      <c r="F199" s="4"/>
      <c r="G199" s="4"/>
      <c r="H199" s="4"/>
      <c r="I199" s="4"/>
      <c r="J199" s="4"/>
      <c r="K199" s="4"/>
      <c r="L199" s="4"/>
    </row>
    <row r="200" spans="1:12" x14ac:dyDescent="0.2">
      <c r="A200" s="276"/>
      <c r="B200" s="41" t="s">
        <v>142</v>
      </c>
      <c r="C200" s="1" t="s">
        <v>143</v>
      </c>
      <c r="D200" s="4">
        <v>2</v>
      </c>
      <c r="E200" s="4">
        <f>E199*D200</f>
        <v>2</v>
      </c>
      <c r="F200" s="4"/>
      <c r="G200" s="4"/>
      <c r="H200" s="4"/>
      <c r="I200" s="4"/>
      <c r="J200" s="4"/>
      <c r="K200" s="4"/>
      <c r="L200" s="4"/>
    </row>
    <row r="201" spans="1:12" x14ac:dyDescent="0.2">
      <c r="A201" s="276"/>
      <c r="B201" s="1" t="s">
        <v>23</v>
      </c>
      <c r="C201" s="1"/>
      <c r="D201" s="4"/>
      <c r="E201" s="4"/>
      <c r="F201" s="4"/>
      <c r="G201" s="4"/>
      <c r="H201" s="4"/>
      <c r="I201" s="4"/>
      <c r="J201" s="4"/>
      <c r="K201" s="4"/>
      <c r="L201" s="4"/>
    </row>
    <row r="202" spans="1:12" ht="25.5" x14ac:dyDescent="0.2">
      <c r="A202" s="276"/>
      <c r="B202" s="3" t="s">
        <v>141</v>
      </c>
      <c r="C202" s="190" t="s">
        <v>47</v>
      </c>
      <c r="D202" s="4">
        <v>1</v>
      </c>
      <c r="E202" s="4">
        <f>E199*D202</f>
        <v>1</v>
      </c>
      <c r="F202" s="4"/>
      <c r="G202" s="4"/>
      <c r="H202" s="4"/>
      <c r="I202" s="4"/>
      <c r="J202" s="4"/>
      <c r="K202" s="4"/>
      <c r="L202" s="4"/>
    </row>
    <row r="203" spans="1:12" x14ac:dyDescent="0.2">
      <c r="A203" s="277"/>
      <c r="B203" s="41" t="s">
        <v>18</v>
      </c>
      <c r="C203" s="1" t="s">
        <v>0</v>
      </c>
      <c r="D203" s="4">
        <v>0.02</v>
      </c>
      <c r="E203" s="4">
        <f>E199*D203</f>
        <v>0.02</v>
      </c>
      <c r="F203" s="4"/>
      <c r="G203" s="4"/>
      <c r="H203" s="4"/>
      <c r="I203" s="4"/>
      <c r="J203" s="4"/>
      <c r="K203" s="4"/>
      <c r="L203" s="4"/>
    </row>
    <row r="204" spans="1:12" ht="38.25" x14ac:dyDescent="0.2">
      <c r="A204" s="274">
        <v>25</v>
      </c>
      <c r="B204" s="43" t="s">
        <v>210</v>
      </c>
      <c r="C204" s="224" t="s">
        <v>48</v>
      </c>
      <c r="D204" s="224"/>
      <c r="E204" s="18">
        <v>1410</v>
      </c>
      <c r="F204" s="6"/>
      <c r="G204" s="4"/>
      <c r="H204" s="1"/>
      <c r="I204" s="4"/>
      <c r="J204" s="6"/>
      <c r="K204" s="4"/>
      <c r="L204" s="4"/>
    </row>
    <row r="205" spans="1:12" x14ac:dyDescent="0.2">
      <c r="A205" s="274"/>
      <c r="B205" s="41" t="s">
        <v>183</v>
      </c>
      <c r="C205" s="1" t="s">
        <v>15</v>
      </c>
      <c r="D205" s="1">
        <v>0.13900000000000001</v>
      </c>
      <c r="E205" s="4">
        <f>E204*D205</f>
        <v>195.99</v>
      </c>
      <c r="F205" s="6"/>
      <c r="G205" s="4"/>
      <c r="H205" s="4"/>
      <c r="I205" s="4"/>
      <c r="J205" s="6"/>
      <c r="K205" s="4"/>
      <c r="L205" s="4"/>
    </row>
    <row r="206" spans="1:12" x14ac:dyDescent="0.2">
      <c r="A206" s="274"/>
      <c r="B206" s="1" t="s">
        <v>23</v>
      </c>
      <c r="C206" s="1"/>
      <c r="D206" s="1"/>
      <c r="E206" s="4"/>
      <c r="F206" s="6"/>
      <c r="G206" s="4"/>
      <c r="H206" s="1"/>
      <c r="I206" s="4"/>
      <c r="J206" s="6"/>
      <c r="K206" s="4"/>
      <c r="L206" s="4"/>
    </row>
    <row r="207" spans="1:12" ht="25.5" x14ac:dyDescent="0.2">
      <c r="A207" s="274"/>
      <c r="B207" s="41" t="s">
        <v>211</v>
      </c>
      <c r="C207" s="1" t="s">
        <v>48</v>
      </c>
      <c r="D207" s="1">
        <v>0.99</v>
      </c>
      <c r="E207" s="4">
        <f>E204*D207</f>
        <v>1395.9</v>
      </c>
      <c r="F207" s="4"/>
      <c r="G207" s="4"/>
      <c r="H207" s="1"/>
      <c r="I207" s="4"/>
      <c r="J207" s="6"/>
      <c r="K207" s="4"/>
      <c r="L207" s="4"/>
    </row>
    <row r="208" spans="1:12" x14ac:dyDescent="0.2">
      <c r="A208" s="274"/>
      <c r="B208" s="41" t="s">
        <v>18</v>
      </c>
      <c r="C208" s="1" t="s">
        <v>0</v>
      </c>
      <c r="D208" s="1">
        <v>3.5999999999999999E-3</v>
      </c>
      <c r="E208" s="4">
        <f>E204*D208</f>
        <v>5.0759999999999996</v>
      </c>
      <c r="F208" s="4"/>
      <c r="G208" s="4"/>
      <c r="H208" s="1"/>
      <c r="I208" s="4"/>
      <c r="J208" s="6"/>
      <c r="K208" s="4"/>
      <c r="L208" s="4"/>
    </row>
    <row r="209" spans="1:13" ht="25.5" x14ac:dyDescent="0.2">
      <c r="A209" s="275">
        <v>26</v>
      </c>
      <c r="B209" s="80" t="s">
        <v>212</v>
      </c>
      <c r="C209" s="224" t="s">
        <v>48</v>
      </c>
      <c r="D209" s="63"/>
      <c r="E209" s="18">
        <v>1410</v>
      </c>
      <c r="F209" s="4"/>
      <c r="G209" s="4"/>
      <c r="H209" s="4"/>
      <c r="I209" s="4"/>
      <c r="J209" s="4"/>
      <c r="K209" s="4"/>
      <c r="L209" s="4"/>
    </row>
    <row r="210" spans="1:13" x14ac:dyDescent="0.2">
      <c r="A210" s="276"/>
      <c r="B210" s="47" t="s">
        <v>183</v>
      </c>
      <c r="C210" s="62" t="s">
        <v>15</v>
      </c>
      <c r="D210" s="63">
        <v>0.11</v>
      </c>
      <c r="E210" s="4">
        <f>E209*D210</f>
        <v>155.1</v>
      </c>
      <c r="F210" s="4"/>
      <c r="G210" s="4"/>
      <c r="H210" s="4"/>
      <c r="I210" s="4"/>
      <c r="J210" s="4"/>
      <c r="K210" s="4"/>
      <c r="L210" s="4"/>
    </row>
    <row r="211" spans="1:13" x14ac:dyDescent="0.2">
      <c r="A211" s="276"/>
      <c r="B211" s="47" t="s">
        <v>184</v>
      </c>
      <c r="C211" s="62" t="s">
        <v>0</v>
      </c>
      <c r="D211" s="63">
        <v>2.7000000000000001E-3</v>
      </c>
      <c r="E211" s="4">
        <f>E209*D211</f>
        <v>3.8070000000000004</v>
      </c>
      <c r="F211" s="4"/>
      <c r="G211" s="4"/>
      <c r="H211" s="4"/>
      <c r="I211" s="4"/>
      <c r="J211" s="4"/>
      <c r="K211" s="4"/>
      <c r="L211" s="4"/>
    </row>
    <row r="212" spans="1:13" x14ac:dyDescent="0.2">
      <c r="A212" s="276"/>
      <c r="B212" s="1" t="s">
        <v>23</v>
      </c>
      <c r="C212" s="62"/>
      <c r="D212" s="63"/>
      <c r="E212" s="4"/>
      <c r="F212" s="4"/>
      <c r="G212" s="4"/>
      <c r="H212" s="4"/>
      <c r="I212" s="4"/>
      <c r="J212" s="4"/>
      <c r="K212" s="4"/>
      <c r="L212" s="4"/>
    </row>
    <row r="213" spans="1:13" ht="38.25" x14ac:dyDescent="0.2">
      <c r="A213" s="276"/>
      <c r="B213" s="41" t="s">
        <v>222</v>
      </c>
      <c r="C213" s="1" t="s">
        <v>48</v>
      </c>
      <c r="D213" s="4">
        <v>1</v>
      </c>
      <c r="E213" s="4">
        <f>E209*D213</f>
        <v>1410</v>
      </c>
      <c r="F213" s="4"/>
      <c r="G213" s="4"/>
      <c r="H213" s="4"/>
      <c r="I213" s="4"/>
      <c r="J213" s="4"/>
      <c r="K213" s="4"/>
      <c r="L213" s="4"/>
    </row>
    <row r="214" spans="1:13" ht="13.5" thickBot="1" x14ac:dyDescent="0.25">
      <c r="A214" s="276"/>
      <c r="B214" s="203" t="s">
        <v>18</v>
      </c>
      <c r="C214" s="204" t="s">
        <v>0</v>
      </c>
      <c r="D214" s="205">
        <v>3.49E-2</v>
      </c>
      <c r="E214" s="206">
        <f>E209*D214</f>
        <v>49.209000000000003</v>
      </c>
      <c r="F214" s="206"/>
      <c r="G214" s="206"/>
      <c r="H214" s="207"/>
      <c r="I214" s="207"/>
      <c r="J214" s="207"/>
      <c r="K214" s="207"/>
      <c r="L214" s="206"/>
    </row>
    <row r="215" spans="1:13" ht="13.5" thickBot="1" x14ac:dyDescent="0.25">
      <c r="A215" s="155"/>
      <c r="B215" s="30" t="s">
        <v>8</v>
      </c>
      <c r="C215" s="156"/>
      <c r="D215" s="157"/>
      <c r="E215" s="32"/>
      <c r="F215" s="31"/>
      <c r="G215" s="158"/>
      <c r="H215" s="158"/>
      <c r="I215" s="158"/>
      <c r="J215" s="158"/>
      <c r="K215" s="158"/>
      <c r="L215" s="159"/>
      <c r="M215" s="161"/>
    </row>
    <row r="216" spans="1:13" x14ac:dyDescent="0.2">
      <c r="A216" s="185"/>
      <c r="B216" s="25" t="s">
        <v>118</v>
      </c>
      <c r="C216" s="134" t="s">
        <v>280</v>
      </c>
      <c r="D216" s="135"/>
      <c r="E216" s="26"/>
      <c r="F216" s="26"/>
      <c r="G216" s="27"/>
      <c r="H216" s="28"/>
      <c r="I216" s="27"/>
      <c r="J216" s="28"/>
      <c r="K216" s="27"/>
      <c r="L216" s="27"/>
      <c r="M216" s="161"/>
    </row>
    <row r="217" spans="1:13" x14ac:dyDescent="0.2">
      <c r="A217" s="11"/>
      <c r="B217" s="10" t="s">
        <v>8</v>
      </c>
      <c r="C217" s="136"/>
      <c r="D217" s="137"/>
      <c r="E217" s="12"/>
      <c r="F217" s="11"/>
      <c r="G217" s="14"/>
      <c r="H217" s="15"/>
      <c r="I217" s="14"/>
      <c r="J217" s="15"/>
      <c r="K217" s="14"/>
      <c r="L217" s="14"/>
      <c r="M217" s="161"/>
    </row>
    <row r="218" spans="1:13" ht="25.5" x14ac:dyDescent="0.2">
      <c r="A218" s="192"/>
      <c r="B218" s="3" t="s">
        <v>126</v>
      </c>
      <c r="C218" s="38" t="s">
        <v>280</v>
      </c>
      <c r="D218" s="217"/>
      <c r="E218" s="6"/>
      <c r="F218" s="1"/>
      <c r="G218" s="8"/>
      <c r="H218" s="8"/>
      <c r="I218" s="8"/>
      <c r="J218" s="8"/>
      <c r="K218" s="8"/>
      <c r="L218" s="4"/>
    </row>
    <row r="219" spans="1:13" x14ac:dyDescent="0.2">
      <c r="A219" s="11"/>
      <c r="B219" s="10" t="s">
        <v>8</v>
      </c>
      <c r="C219" s="136"/>
      <c r="D219" s="137"/>
      <c r="E219" s="12"/>
      <c r="F219" s="11"/>
      <c r="G219" s="15"/>
      <c r="H219" s="15"/>
      <c r="I219" s="15"/>
      <c r="J219" s="15"/>
      <c r="K219" s="15"/>
      <c r="L219" s="14"/>
    </row>
    <row r="220" spans="1:13" ht="13.5" thickBot="1" x14ac:dyDescent="0.25">
      <c r="A220" s="139"/>
      <c r="B220" s="141" t="s">
        <v>19</v>
      </c>
      <c r="C220" s="142" t="s">
        <v>280</v>
      </c>
      <c r="D220" s="143"/>
      <c r="E220" s="144"/>
      <c r="F220" s="140"/>
      <c r="G220" s="145"/>
      <c r="H220" s="145"/>
      <c r="I220" s="145"/>
      <c r="J220" s="145"/>
      <c r="K220" s="145"/>
      <c r="L220" s="146"/>
    </row>
    <row r="221" spans="1:13" ht="13.5" thickBot="1" x14ac:dyDescent="0.25">
      <c r="A221" s="147"/>
      <c r="B221" s="148" t="s">
        <v>127</v>
      </c>
      <c r="C221" s="162"/>
      <c r="D221" s="149"/>
      <c r="E221" s="150"/>
      <c r="F221" s="147"/>
      <c r="G221" s="151"/>
      <c r="H221" s="151"/>
      <c r="I221" s="151"/>
      <c r="J221" s="151"/>
      <c r="K221" s="151"/>
      <c r="L221" s="152"/>
    </row>
    <row r="222" spans="1:13" ht="13.5" thickBot="1" x14ac:dyDescent="0.25">
      <c r="A222" s="163"/>
      <c r="B222" s="165" t="s">
        <v>128</v>
      </c>
      <c r="C222" s="166"/>
      <c r="D222" s="164"/>
      <c r="E222" s="164"/>
      <c r="F222" s="164"/>
      <c r="G222" s="167"/>
      <c r="H222" s="164"/>
      <c r="I222" s="167"/>
      <c r="J222" s="164"/>
      <c r="K222" s="167"/>
      <c r="L222" s="167"/>
      <c r="M222" s="113"/>
    </row>
    <row r="223" spans="1:13" x14ac:dyDescent="0.2">
      <c r="A223" s="168"/>
      <c r="B223" s="169" t="s">
        <v>129</v>
      </c>
      <c r="C223" s="134">
        <v>0.03</v>
      </c>
      <c r="D223" s="169"/>
      <c r="E223" s="169"/>
      <c r="F223" s="169"/>
      <c r="G223" s="169"/>
      <c r="H223" s="169"/>
      <c r="I223" s="170"/>
      <c r="J223" s="169"/>
      <c r="K223" s="169"/>
      <c r="L223" s="171"/>
    </row>
    <row r="224" spans="1:13" x14ac:dyDescent="0.2">
      <c r="A224" s="17"/>
      <c r="B224" s="17" t="s">
        <v>8</v>
      </c>
      <c r="C224" s="172"/>
      <c r="D224" s="16"/>
      <c r="E224" s="16"/>
      <c r="F224" s="16"/>
      <c r="G224" s="16"/>
      <c r="H224" s="16"/>
      <c r="I224" s="16"/>
      <c r="J224" s="16"/>
      <c r="K224" s="16"/>
      <c r="L224" s="173"/>
    </row>
    <row r="225" spans="1:12" x14ac:dyDescent="0.2">
      <c r="A225" s="174"/>
      <c r="B225" s="2" t="s">
        <v>130</v>
      </c>
      <c r="C225" s="70">
        <v>0.18</v>
      </c>
      <c r="D225" s="2"/>
      <c r="E225" s="2"/>
      <c r="F225" s="2"/>
      <c r="G225" s="2"/>
      <c r="H225" s="2"/>
      <c r="I225" s="2"/>
      <c r="J225" s="2"/>
      <c r="K225" s="2"/>
      <c r="L225" s="55"/>
    </row>
    <row r="226" spans="1:12" x14ac:dyDescent="0.2">
      <c r="A226" s="17"/>
      <c r="B226" s="17" t="s">
        <v>8</v>
      </c>
      <c r="C226" s="136"/>
      <c r="D226" s="17"/>
      <c r="E226" s="17"/>
      <c r="F226" s="17"/>
      <c r="G226" s="17"/>
      <c r="H226" s="175"/>
      <c r="I226" s="17"/>
      <c r="J226" s="17"/>
      <c r="K226" s="17"/>
      <c r="L226" s="173"/>
    </row>
    <row r="227" spans="1:12" ht="39" thickBot="1" x14ac:dyDescent="0.25">
      <c r="A227" s="176"/>
      <c r="B227" s="177" t="s">
        <v>131</v>
      </c>
      <c r="C227" s="178"/>
      <c r="D227" s="176"/>
      <c r="E227" s="176"/>
      <c r="F227" s="176"/>
      <c r="G227" s="176"/>
      <c r="H227" s="176"/>
      <c r="I227" s="176"/>
      <c r="J227" s="176"/>
      <c r="K227" s="176"/>
      <c r="L227" s="179"/>
    </row>
    <row r="228" spans="1:12" ht="15.75" thickBot="1" x14ac:dyDescent="0.25">
      <c r="A228" s="180"/>
      <c r="B228" s="181" t="s">
        <v>8</v>
      </c>
      <c r="C228" s="182"/>
      <c r="D228" s="180"/>
      <c r="E228" s="180"/>
      <c r="F228" s="180"/>
      <c r="G228" s="180"/>
      <c r="H228" s="180"/>
      <c r="I228" s="180"/>
      <c r="J228" s="180"/>
      <c r="K228" s="180"/>
      <c r="L228" s="183"/>
    </row>
    <row r="230" spans="1:12" x14ac:dyDescent="0.2">
      <c r="B230" s="228"/>
    </row>
    <row r="231" spans="1:12" x14ac:dyDescent="0.2">
      <c r="B231" s="228"/>
    </row>
  </sheetData>
  <mergeCells count="42">
    <mergeCell ref="A84:A86"/>
    <mergeCell ref="A47:A57"/>
    <mergeCell ref="A58:A68"/>
    <mergeCell ref="J10:K10"/>
    <mergeCell ref="A14:A24"/>
    <mergeCell ref="F10:G10"/>
    <mergeCell ref="H10:I10"/>
    <mergeCell ref="A36:A46"/>
    <mergeCell ref="A69:A74"/>
    <mergeCell ref="A75:A80"/>
    <mergeCell ref="A158:A159"/>
    <mergeCell ref="A160:A171"/>
    <mergeCell ref="A172:A173"/>
    <mergeCell ref="A109:A114"/>
    <mergeCell ref="A115:A125"/>
    <mergeCell ref="A126:A131"/>
    <mergeCell ref="A132:A141"/>
    <mergeCell ref="A142:A153"/>
    <mergeCell ref="A154:A156"/>
    <mergeCell ref="G7:J7"/>
    <mergeCell ref="A2:L2"/>
    <mergeCell ref="A3:L3"/>
    <mergeCell ref="A4:L4"/>
    <mergeCell ref="A5:L5"/>
    <mergeCell ref="G6:J6"/>
    <mergeCell ref="A7:C7"/>
    <mergeCell ref="A189:A198"/>
    <mergeCell ref="A199:A203"/>
    <mergeCell ref="A204:A208"/>
    <mergeCell ref="A209:A214"/>
    <mergeCell ref="A8:E8"/>
    <mergeCell ref="A10:A11"/>
    <mergeCell ref="B10:B11"/>
    <mergeCell ref="C10:C11"/>
    <mergeCell ref="D10:D11"/>
    <mergeCell ref="E10:E11"/>
    <mergeCell ref="A87:A90"/>
    <mergeCell ref="A25:A35"/>
    <mergeCell ref="A81:A83"/>
    <mergeCell ref="A174:A180"/>
    <mergeCell ref="A99:A100"/>
    <mergeCell ref="A101:A108"/>
  </mergeCells>
  <conditionalFormatting sqref="B156">
    <cfRule type="cellIs" dxfId="16" priority="7" stopIfTrue="1" operator="equal">
      <formula>8223.307275</formula>
    </cfRule>
  </conditionalFormatting>
  <conditionalFormatting sqref="B174">
    <cfRule type="cellIs" dxfId="15" priority="5" stopIfTrue="1" operator="equal">
      <formula>8223.307275</formula>
    </cfRule>
  </conditionalFormatting>
  <conditionalFormatting sqref="B201">
    <cfRule type="cellIs" dxfId="14" priority="4" stopIfTrue="1" operator="equal">
      <formula>8223.307275</formula>
    </cfRule>
  </conditionalFormatting>
  <conditionalFormatting sqref="B206">
    <cfRule type="cellIs" dxfId="13" priority="3" stopIfTrue="1" operator="equal">
      <formula>8223.307275</formula>
    </cfRule>
  </conditionalFormatting>
  <conditionalFormatting sqref="B212">
    <cfRule type="cellIs" dxfId="12" priority="2" stopIfTrue="1" operator="equal">
      <formula>8223.307275</formula>
    </cfRule>
  </conditionalFormatting>
  <pageMargins left="0.31496062992126" right="0.31496062992126" top="0.39" bottom="0.196850393700787" header="0.118110236220472" footer="0.118110236220472"/>
  <pageSetup paperSize="9" scale="95" orientation="landscape" horizontalDpi="1200" verticalDpi="120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49"/>
  <sheetViews>
    <sheetView zoomScaleNormal="100" workbookViewId="0">
      <selection activeCell="A11" sqref="A11:L11"/>
    </sheetView>
  </sheetViews>
  <sheetFormatPr defaultRowHeight="12.75" x14ac:dyDescent="0.2"/>
  <cols>
    <col min="1" max="1" width="3.7109375" style="84" customWidth="1"/>
    <col min="2" max="2" width="39.5703125" style="71" customWidth="1"/>
    <col min="3" max="3" width="7.7109375" customWidth="1"/>
    <col min="4" max="4" width="7.5703125" style="71" customWidth="1"/>
    <col min="5" max="5" width="9.85546875" style="71" customWidth="1"/>
    <col min="6" max="6" width="9.140625" style="71"/>
    <col min="7" max="7" width="12.85546875" style="71" customWidth="1"/>
    <col min="8" max="8" width="8.5703125" style="71" customWidth="1"/>
    <col min="9" max="9" width="12.5703125" style="71" customWidth="1"/>
    <col min="10" max="10" width="9.140625" style="71"/>
    <col min="11" max="11" width="12.5703125" style="71" customWidth="1"/>
    <col min="12" max="12" width="13.5703125" style="71" customWidth="1"/>
  </cols>
  <sheetData>
    <row r="1" spans="1:12" ht="7.5" customHeight="1" x14ac:dyDescent="0.2"/>
    <row r="2" spans="1:12" ht="15" x14ac:dyDescent="0.2">
      <c r="A2" s="285" t="s">
        <v>217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2" ht="14.25" x14ac:dyDescent="0.2">
      <c r="A3" s="286" t="s">
        <v>82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</row>
    <row r="4" spans="1:12" ht="14.25" x14ac:dyDescent="0.2">
      <c r="A4" s="287" t="s">
        <v>165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12" ht="21.75" customHeight="1" x14ac:dyDescent="0.2">
      <c r="A5" s="285" t="s">
        <v>223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</row>
    <row r="6" spans="1:12" ht="15" x14ac:dyDescent="0.2">
      <c r="A6" s="214"/>
      <c r="B6" s="82"/>
      <c r="C6" s="214"/>
      <c r="D6" s="218"/>
      <c r="E6" s="218"/>
      <c r="F6" s="218"/>
      <c r="G6" s="284" t="s">
        <v>34</v>
      </c>
      <c r="H6" s="284"/>
      <c r="I6" s="284"/>
      <c r="J6" s="284"/>
      <c r="K6" s="83">
        <f>L142/1000</f>
        <v>0</v>
      </c>
      <c r="L6" s="36" t="s">
        <v>33</v>
      </c>
    </row>
    <row r="7" spans="1:12" ht="15" x14ac:dyDescent="0.2">
      <c r="A7" s="214"/>
      <c r="B7" s="292"/>
      <c r="C7" s="292"/>
      <c r="D7" s="292"/>
      <c r="E7" s="292"/>
      <c r="F7" s="218"/>
      <c r="G7" s="284" t="s">
        <v>35</v>
      </c>
      <c r="H7" s="284"/>
      <c r="I7" s="284"/>
      <c r="J7" s="284"/>
      <c r="K7" s="83">
        <f>I132/1000</f>
        <v>0</v>
      </c>
      <c r="L7" s="36" t="s">
        <v>33</v>
      </c>
    </row>
    <row r="8" spans="1:12" ht="6" customHeight="1" x14ac:dyDescent="0.2"/>
    <row r="9" spans="1:12" x14ac:dyDescent="0.2">
      <c r="A9" s="293" t="s">
        <v>1</v>
      </c>
      <c r="B9" s="291" t="s">
        <v>2</v>
      </c>
      <c r="C9" s="279" t="s">
        <v>3</v>
      </c>
      <c r="D9" s="279" t="s">
        <v>11</v>
      </c>
      <c r="E9" s="279" t="s">
        <v>4</v>
      </c>
      <c r="F9" s="290" t="s">
        <v>17</v>
      </c>
      <c r="G9" s="290"/>
      <c r="H9" s="290" t="s">
        <v>5</v>
      </c>
      <c r="I9" s="290"/>
      <c r="J9" s="279" t="s">
        <v>6</v>
      </c>
      <c r="K9" s="279"/>
      <c r="L9" s="263" t="s">
        <v>21</v>
      </c>
    </row>
    <row r="10" spans="1:12" x14ac:dyDescent="0.2">
      <c r="A10" s="293"/>
      <c r="B10" s="291"/>
      <c r="C10" s="279"/>
      <c r="D10" s="279"/>
      <c r="E10" s="279"/>
      <c r="F10" s="264" t="s">
        <v>7</v>
      </c>
      <c r="G10" s="265" t="s">
        <v>8</v>
      </c>
      <c r="H10" s="264" t="s">
        <v>7</v>
      </c>
      <c r="I10" s="265" t="s">
        <v>8</v>
      </c>
      <c r="J10" s="264" t="s">
        <v>7</v>
      </c>
      <c r="K10" s="265" t="s">
        <v>9</v>
      </c>
      <c r="L10" s="264" t="s">
        <v>10</v>
      </c>
    </row>
    <row r="11" spans="1:12" x14ac:dyDescent="0.2">
      <c r="A11" s="271">
        <v>1</v>
      </c>
      <c r="B11" s="266">
        <v>2</v>
      </c>
      <c r="C11" s="271">
        <v>3</v>
      </c>
      <c r="D11" s="266">
        <v>4</v>
      </c>
      <c r="E11" s="271">
        <v>5</v>
      </c>
      <c r="F11" s="266">
        <v>6</v>
      </c>
      <c r="G11" s="271">
        <v>7</v>
      </c>
      <c r="H11" s="266">
        <v>8</v>
      </c>
      <c r="I11" s="271">
        <v>9</v>
      </c>
      <c r="J11" s="266">
        <v>10</v>
      </c>
      <c r="K11" s="271">
        <v>11</v>
      </c>
      <c r="L11" s="266">
        <v>12</v>
      </c>
    </row>
    <row r="12" spans="1:12" ht="40.5" x14ac:dyDescent="0.2">
      <c r="A12" s="274">
        <v>1</v>
      </c>
      <c r="B12" s="46" t="s">
        <v>144</v>
      </c>
      <c r="C12" s="224" t="s">
        <v>29</v>
      </c>
      <c r="D12" s="1"/>
      <c r="E12" s="18">
        <v>983</v>
      </c>
      <c r="F12" s="19"/>
      <c r="G12" s="50"/>
      <c r="H12" s="19"/>
      <c r="I12" s="50"/>
      <c r="J12" s="19"/>
      <c r="K12" s="50"/>
      <c r="L12" s="50"/>
    </row>
    <row r="13" spans="1:12" x14ac:dyDescent="0.2">
      <c r="A13" s="274"/>
      <c r="B13" s="3" t="s">
        <v>12</v>
      </c>
      <c r="C13" s="19" t="s">
        <v>15</v>
      </c>
      <c r="D13" s="24">
        <v>2.1499999999999998E-2</v>
      </c>
      <c r="E13" s="4">
        <f>D13*E12</f>
        <v>21.134499999999999</v>
      </c>
      <c r="F13" s="19"/>
      <c r="G13" s="50"/>
      <c r="H13" s="50"/>
      <c r="I13" s="50"/>
      <c r="J13" s="19"/>
      <c r="K13" s="50"/>
      <c r="L13" s="50"/>
    </row>
    <row r="14" spans="1:12" ht="15" x14ac:dyDescent="0.2">
      <c r="A14" s="274"/>
      <c r="B14" s="3" t="s">
        <v>226</v>
      </c>
      <c r="C14" s="1" t="s">
        <v>22</v>
      </c>
      <c r="D14" s="24">
        <v>4.82E-2</v>
      </c>
      <c r="E14" s="4">
        <f>D14*E12</f>
        <v>47.380600000000001</v>
      </c>
      <c r="F14" s="19"/>
      <c r="G14" s="50"/>
      <c r="H14" s="19"/>
      <c r="I14" s="50"/>
      <c r="J14" s="19"/>
      <c r="K14" s="50"/>
      <c r="L14" s="50"/>
    </row>
    <row r="15" spans="1:12" ht="38.25" x14ac:dyDescent="0.2">
      <c r="A15" s="274">
        <v>2</v>
      </c>
      <c r="B15" s="51" t="s">
        <v>41</v>
      </c>
      <c r="C15" s="224" t="s">
        <v>29</v>
      </c>
      <c r="D15" s="52"/>
      <c r="E15" s="18">
        <f>E12/10</f>
        <v>98.3</v>
      </c>
      <c r="F15" s="19"/>
      <c r="G15" s="50"/>
      <c r="H15" s="19"/>
      <c r="I15" s="50"/>
      <c r="J15" s="19"/>
      <c r="K15" s="50"/>
      <c r="L15" s="50"/>
    </row>
    <row r="16" spans="1:12" ht="13.5" x14ac:dyDescent="0.2">
      <c r="A16" s="274"/>
      <c r="B16" s="53" t="s">
        <v>12</v>
      </c>
      <c r="C16" s="19" t="s">
        <v>15</v>
      </c>
      <c r="D16" s="52">
        <v>2.99</v>
      </c>
      <c r="E16" s="39">
        <f>D16*E15</f>
        <v>293.91700000000003</v>
      </c>
      <c r="F16" s="19"/>
      <c r="G16" s="50"/>
      <c r="H16" s="50"/>
      <c r="I16" s="50"/>
      <c r="J16" s="19"/>
      <c r="K16" s="50"/>
      <c r="L16" s="50"/>
    </row>
    <row r="17" spans="1:12" ht="25.5" x14ac:dyDescent="0.2">
      <c r="A17" s="275">
        <v>3</v>
      </c>
      <c r="B17" s="43" t="s">
        <v>194</v>
      </c>
      <c r="C17" s="224" t="s">
        <v>31</v>
      </c>
      <c r="D17" s="1"/>
      <c r="E17" s="18">
        <v>8</v>
      </c>
      <c r="F17" s="19"/>
      <c r="G17" s="50"/>
      <c r="H17" s="19"/>
      <c r="I17" s="50"/>
      <c r="J17" s="19"/>
      <c r="K17" s="50"/>
      <c r="L17" s="50"/>
    </row>
    <row r="18" spans="1:12" x14ac:dyDescent="0.2">
      <c r="A18" s="276"/>
      <c r="B18" s="41" t="s">
        <v>12</v>
      </c>
      <c r="C18" s="226" t="s">
        <v>15</v>
      </c>
      <c r="D18" s="1">
        <v>0.42599999999999999</v>
      </c>
      <c r="E18" s="4">
        <f>D18*E17</f>
        <v>3.4079999999999999</v>
      </c>
      <c r="F18" s="19"/>
      <c r="G18" s="50"/>
      <c r="H18" s="50"/>
      <c r="I18" s="50"/>
      <c r="J18" s="19"/>
      <c r="K18" s="50"/>
      <c r="L18" s="50"/>
    </row>
    <row r="19" spans="1:12" x14ac:dyDescent="0.2">
      <c r="A19" s="276"/>
      <c r="B19" s="3" t="s">
        <v>25</v>
      </c>
      <c r="C19" s="1" t="s">
        <v>0</v>
      </c>
      <c r="D19" s="1">
        <v>4.1099999999999998E-2</v>
      </c>
      <c r="E19" s="39">
        <f>D19*E17</f>
        <v>0.32879999999999998</v>
      </c>
      <c r="F19" s="19"/>
      <c r="G19" s="50"/>
      <c r="H19" s="19"/>
      <c r="I19" s="50"/>
      <c r="J19" s="50"/>
      <c r="K19" s="50"/>
      <c r="L19" s="50"/>
    </row>
    <row r="20" spans="1:12" x14ac:dyDescent="0.2">
      <c r="A20" s="276"/>
      <c r="B20" s="1" t="s">
        <v>23</v>
      </c>
      <c r="C20" s="1"/>
      <c r="D20" s="1"/>
      <c r="E20" s="39"/>
      <c r="F20" s="19"/>
      <c r="G20" s="50"/>
      <c r="H20" s="19"/>
      <c r="I20" s="50"/>
      <c r="J20" s="19"/>
      <c r="K20" s="50"/>
      <c r="L20" s="50"/>
    </row>
    <row r="21" spans="1:12" x14ac:dyDescent="0.2">
      <c r="A21" s="276"/>
      <c r="B21" s="3" t="s">
        <v>153</v>
      </c>
      <c r="C21" s="1" t="s">
        <v>48</v>
      </c>
      <c r="D21" s="1">
        <v>0.998</v>
      </c>
      <c r="E21" s="39">
        <f>D21*E17</f>
        <v>7.984</v>
      </c>
      <c r="F21" s="50"/>
      <c r="G21" s="50"/>
      <c r="H21" s="19"/>
      <c r="I21" s="50"/>
      <c r="J21" s="19"/>
      <c r="K21" s="50"/>
      <c r="L21" s="50"/>
    </row>
    <row r="22" spans="1:12" x14ac:dyDescent="0.2">
      <c r="A22" s="277"/>
      <c r="B22" s="3" t="s">
        <v>46</v>
      </c>
      <c r="C22" s="1" t="s">
        <v>0</v>
      </c>
      <c r="D22" s="1">
        <v>6.1800000000000001E-2</v>
      </c>
      <c r="E22" s="39">
        <f>D22*E17</f>
        <v>0.49440000000000001</v>
      </c>
      <c r="F22" s="50"/>
      <c r="G22" s="50"/>
      <c r="H22" s="19"/>
      <c r="I22" s="50"/>
      <c r="J22" s="19"/>
      <c r="K22" s="50"/>
      <c r="L22" s="50"/>
    </row>
    <row r="23" spans="1:12" ht="25.5" x14ac:dyDescent="0.2">
      <c r="A23" s="275">
        <v>4</v>
      </c>
      <c r="B23" s="43" t="s">
        <v>237</v>
      </c>
      <c r="C23" s="224" t="s">
        <v>31</v>
      </c>
      <c r="D23" s="1"/>
      <c r="E23" s="18">
        <v>6</v>
      </c>
      <c r="F23" s="19"/>
      <c r="G23" s="50"/>
      <c r="H23" s="19"/>
      <c r="I23" s="50"/>
      <c r="J23" s="19"/>
      <c r="K23" s="50"/>
      <c r="L23" s="50"/>
    </row>
    <row r="24" spans="1:12" x14ac:dyDescent="0.2">
      <c r="A24" s="276"/>
      <c r="B24" s="41" t="s">
        <v>12</v>
      </c>
      <c r="C24" s="226" t="s">
        <v>15</v>
      </c>
      <c r="D24" s="1">
        <v>0.34499999999999997</v>
      </c>
      <c r="E24" s="4">
        <f>D24*E23</f>
        <v>2.0699999999999998</v>
      </c>
      <c r="F24" s="19"/>
      <c r="G24" s="50"/>
      <c r="H24" s="50"/>
      <c r="I24" s="50"/>
      <c r="J24" s="19"/>
      <c r="K24" s="50"/>
      <c r="L24" s="50"/>
    </row>
    <row r="25" spans="1:12" x14ac:dyDescent="0.2">
      <c r="A25" s="276"/>
      <c r="B25" s="3" t="s">
        <v>25</v>
      </c>
      <c r="C25" s="1" t="s">
        <v>0</v>
      </c>
      <c r="D25" s="1">
        <v>2.6700000000000002E-2</v>
      </c>
      <c r="E25" s="39">
        <f>D25*E23</f>
        <v>0.16020000000000001</v>
      </c>
      <c r="F25" s="19"/>
      <c r="G25" s="50"/>
      <c r="H25" s="19"/>
      <c r="I25" s="50"/>
      <c r="J25" s="50"/>
      <c r="K25" s="50"/>
      <c r="L25" s="50"/>
    </row>
    <row r="26" spans="1:12" x14ac:dyDescent="0.2">
      <c r="A26" s="276"/>
      <c r="B26" s="1" t="s">
        <v>23</v>
      </c>
      <c r="C26" s="1"/>
      <c r="D26" s="1"/>
      <c r="E26" s="39"/>
      <c r="F26" s="19"/>
      <c r="G26" s="50"/>
      <c r="H26" s="19"/>
      <c r="I26" s="50"/>
      <c r="J26" s="19"/>
      <c r="K26" s="50"/>
      <c r="L26" s="50"/>
    </row>
    <row r="27" spans="1:12" x14ac:dyDescent="0.2">
      <c r="A27" s="276"/>
      <c r="B27" s="3" t="s">
        <v>238</v>
      </c>
      <c r="C27" s="1" t="s">
        <v>48</v>
      </c>
      <c r="D27" s="1">
        <v>0.998</v>
      </c>
      <c r="E27" s="39">
        <f>D27*E23</f>
        <v>5.9879999999999995</v>
      </c>
      <c r="F27" s="50"/>
      <c r="G27" s="50"/>
      <c r="H27" s="19"/>
      <c r="I27" s="50"/>
      <c r="J27" s="19"/>
      <c r="K27" s="50"/>
      <c r="L27" s="50"/>
    </row>
    <row r="28" spans="1:12" x14ac:dyDescent="0.2">
      <c r="A28" s="277"/>
      <c r="B28" s="3" t="s">
        <v>46</v>
      </c>
      <c r="C28" s="1" t="s">
        <v>0</v>
      </c>
      <c r="D28" s="1">
        <v>5.62E-2</v>
      </c>
      <c r="E28" s="39">
        <f>D28*E23</f>
        <v>0.3372</v>
      </c>
      <c r="F28" s="50"/>
      <c r="G28" s="50"/>
      <c r="H28" s="19"/>
      <c r="I28" s="50"/>
      <c r="J28" s="19"/>
      <c r="K28" s="50"/>
      <c r="L28" s="50"/>
    </row>
    <row r="29" spans="1:12" ht="38.25" x14ac:dyDescent="0.2">
      <c r="A29" s="275">
        <v>5</v>
      </c>
      <c r="B29" s="43" t="s">
        <v>195</v>
      </c>
      <c r="C29" s="224" t="s">
        <v>29</v>
      </c>
      <c r="D29" s="1"/>
      <c r="E29" s="18">
        <v>7.0000000000000007E-2</v>
      </c>
      <c r="F29" s="19"/>
      <c r="G29" s="50"/>
      <c r="H29" s="19"/>
      <c r="I29" s="50"/>
      <c r="J29" s="19"/>
      <c r="K29" s="50"/>
      <c r="L29" s="50"/>
    </row>
    <row r="30" spans="1:12" x14ac:dyDescent="0.2">
      <c r="A30" s="276"/>
      <c r="B30" s="41" t="s">
        <v>12</v>
      </c>
      <c r="C30" s="226" t="s">
        <v>15</v>
      </c>
      <c r="D30" s="1">
        <v>13.6</v>
      </c>
      <c r="E30" s="4">
        <f>D30*E29</f>
        <v>0.95200000000000007</v>
      </c>
      <c r="F30" s="19"/>
      <c r="G30" s="50"/>
      <c r="H30" s="50"/>
      <c r="I30" s="50"/>
      <c r="J30" s="19"/>
      <c r="K30" s="50"/>
      <c r="L30" s="50"/>
    </row>
    <row r="31" spans="1:12" x14ac:dyDescent="0.2">
      <c r="A31" s="276"/>
      <c r="B31" s="3" t="s">
        <v>14</v>
      </c>
      <c r="C31" s="1" t="s">
        <v>0</v>
      </c>
      <c r="D31" s="1">
        <v>0.14000000000000001</v>
      </c>
      <c r="E31" s="39">
        <f>D31*E29</f>
        <v>9.8000000000000014E-3</v>
      </c>
      <c r="F31" s="19"/>
      <c r="G31" s="50"/>
      <c r="H31" s="19"/>
      <c r="I31" s="50"/>
      <c r="J31" s="50"/>
      <c r="K31" s="50"/>
      <c r="L31" s="50"/>
    </row>
    <row r="32" spans="1:12" x14ac:dyDescent="0.2">
      <c r="A32" s="276"/>
      <c r="B32" s="1" t="s">
        <v>23</v>
      </c>
      <c r="C32" s="1"/>
      <c r="D32" s="1"/>
      <c r="E32" s="39"/>
      <c r="F32" s="19"/>
      <c r="G32" s="50"/>
      <c r="H32" s="19"/>
      <c r="I32" s="50"/>
      <c r="J32" s="19"/>
      <c r="K32" s="50"/>
      <c r="L32" s="50"/>
    </row>
    <row r="33" spans="1:12" ht="18.75" x14ac:dyDescent="0.2">
      <c r="A33" s="276"/>
      <c r="B33" s="3" t="s">
        <v>196</v>
      </c>
      <c r="C33" s="1" t="s">
        <v>39</v>
      </c>
      <c r="D33" s="1">
        <v>1.05</v>
      </c>
      <c r="E33" s="39">
        <f>D33*E29</f>
        <v>7.350000000000001E-2</v>
      </c>
      <c r="F33" s="50"/>
      <c r="G33" s="50"/>
      <c r="H33" s="19"/>
      <c r="I33" s="50"/>
      <c r="J33" s="19"/>
      <c r="K33" s="50"/>
      <c r="L33" s="50"/>
    </row>
    <row r="34" spans="1:12" x14ac:dyDescent="0.2">
      <c r="A34" s="277"/>
      <c r="B34" s="3" t="s">
        <v>46</v>
      </c>
      <c r="C34" s="1" t="s">
        <v>0</v>
      </c>
      <c r="D34" s="1">
        <v>0.53</v>
      </c>
      <c r="E34" s="39">
        <f>D34*E29</f>
        <v>3.7100000000000008E-2</v>
      </c>
      <c r="F34" s="50"/>
      <c r="G34" s="50"/>
      <c r="H34" s="19"/>
      <c r="I34" s="50"/>
      <c r="J34" s="19"/>
      <c r="K34" s="50"/>
      <c r="L34" s="50"/>
    </row>
    <row r="35" spans="1:12" ht="25.5" x14ac:dyDescent="0.2">
      <c r="A35" s="274">
        <v>6</v>
      </c>
      <c r="B35" s="43" t="s">
        <v>154</v>
      </c>
      <c r="C35" s="224" t="s">
        <v>31</v>
      </c>
      <c r="D35" s="1"/>
      <c r="E35" s="18">
        <v>1</v>
      </c>
      <c r="F35" s="19"/>
      <c r="G35" s="50"/>
      <c r="H35" s="19"/>
      <c r="I35" s="50"/>
      <c r="J35" s="19"/>
      <c r="K35" s="50"/>
      <c r="L35" s="50"/>
    </row>
    <row r="36" spans="1:12" x14ac:dyDescent="0.2">
      <c r="A36" s="274"/>
      <c r="B36" s="41" t="s">
        <v>12</v>
      </c>
      <c r="C36" s="226" t="s">
        <v>15</v>
      </c>
      <c r="D36" s="1">
        <v>8.0399999999999999E-2</v>
      </c>
      <c r="E36" s="4">
        <f>D36*E35</f>
        <v>8.0399999999999999E-2</v>
      </c>
      <c r="F36" s="19"/>
      <c r="G36" s="50"/>
      <c r="H36" s="50"/>
      <c r="I36" s="50"/>
      <c r="J36" s="19"/>
      <c r="K36" s="50"/>
      <c r="L36" s="50"/>
    </row>
    <row r="37" spans="1:12" x14ac:dyDescent="0.2">
      <c r="A37" s="274"/>
      <c r="B37" s="3" t="s">
        <v>14</v>
      </c>
      <c r="C37" s="1" t="s">
        <v>0</v>
      </c>
      <c r="D37" s="1">
        <v>2.07E-2</v>
      </c>
      <c r="E37" s="39">
        <f>D37*E35</f>
        <v>2.07E-2</v>
      </c>
      <c r="F37" s="19"/>
      <c r="G37" s="50"/>
      <c r="H37" s="19"/>
      <c r="I37" s="50"/>
      <c r="J37" s="50"/>
      <c r="K37" s="50"/>
      <c r="L37" s="50"/>
    </row>
    <row r="38" spans="1:12" x14ac:dyDescent="0.2">
      <c r="A38" s="274"/>
      <c r="B38" s="1" t="s">
        <v>23</v>
      </c>
      <c r="C38" s="1"/>
      <c r="D38" s="1"/>
      <c r="E38" s="39"/>
      <c r="F38" s="19"/>
      <c r="G38" s="50"/>
      <c r="H38" s="19"/>
      <c r="I38" s="50"/>
      <c r="J38" s="19"/>
      <c r="K38" s="50"/>
      <c r="L38" s="50"/>
    </row>
    <row r="39" spans="1:12" x14ac:dyDescent="0.2">
      <c r="A39" s="274"/>
      <c r="B39" s="3" t="s">
        <v>279</v>
      </c>
      <c r="C39" s="1" t="s">
        <v>49</v>
      </c>
      <c r="D39" s="1">
        <v>0.25</v>
      </c>
      <c r="E39" s="39">
        <f>D39*E35</f>
        <v>0.25</v>
      </c>
      <c r="F39" s="56"/>
      <c r="G39" s="50"/>
      <c r="H39" s="19"/>
      <c r="I39" s="50"/>
      <c r="J39" s="19"/>
      <c r="K39" s="50"/>
      <c r="L39" s="50"/>
    </row>
    <row r="40" spans="1:12" x14ac:dyDescent="0.2">
      <c r="A40" s="274"/>
      <c r="B40" s="3" t="s">
        <v>155</v>
      </c>
      <c r="C40" s="1" t="s">
        <v>49</v>
      </c>
      <c r="D40" s="1">
        <v>9.8000000000000004E-2</v>
      </c>
      <c r="E40" s="39">
        <f>D40*E35</f>
        <v>9.8000000000000004E-2</v>
      </c>
      <c r="F40" s="50"/>
      <c r="G40" s="50"/>
      <c r="H40" s="19"/>
      <c r="I40" s="50"/>
      <c r="J40" s="19"/>
      <c r="K40" s="50"/>
      <c r="L40" s="50"/>
    </row>
    <row r="41" spans="1:12" x14ac:dyDescent="0.2">
      <c r="A41" s="274"/>
      <c r="B41" s="3" t="s">
        <v>46</v>
      </c>
      <c r="C41" s="1" t="s">
        <v>0</v>
      </c>
      <c r="D41" s="1">
        <v>5.1999999999999998E-3</v>
      </c>
      <c r="E41" s="39">
        <f>D41*E35</f>
        <v>5.1999999999999998E-3</v>
      </c>
      <c r="F41" s="50"/>
      <c r="G41" s="50"/>
      <c r="H41" s="19"/>
      <c r="I41" s="50"/>
      <c r="J41" s="19"/>
      <c r="K41" s="50"/>
      <c r="L41" s="50"/>
    </row>
    <row r="42" spans="1:12" ht="39" customHeight="1" x14ac:dyDescent="0.2">
      <c r="A42" s="275">
        <v>7</v>
      </c>
      <c r="B42" s="80" t="s">
        <v>239</v>
      </c>
      <c r="C42" s="224" t="s">
        <v>51</v>
      </c>
      <c r="D42" s="54"/>
      <c r="E42" s="18">
        <v>4.1399999999999997</v>
      </c>
      <c r="F42" s="114"/>
      <c r="G42" s="55"/>
      <c r="H42" s="54"/>
      <c r="I42" s="55"/>
      <c r="J42" s="54"/>
      <c r="K42" s="55"/>
      <c r="L42" s="18"/>
    </row>
    <row r="43" spans="1:12" x14ac:dyDescent="0.2">
      <c r="A43" s="276"/>
      <c r="B43" s="41" t="s">
        <v>12</v>
      </c>
      <c r="C43" s="19" t="s">
        <v>15</v>
      </c>
      <c r="D43" s="19">
        <v>0.38800000000000001</v>
      </c>
      <c r="E43" s="50">
        <f>E42*D43</f>
        <v>1.60632</v>
      </c>
      <c r="F43" s="19"/>
      <c r="G43" s="50"/>
      <c r="H43" s="50"/>
      <c r="I43" s="50"/>
      <c r="J43" s="19"/>
      <c r="K43" s="50"/>
      <c r="L43" s="50"/>
    </row>
    <row r="44" spans="1:12" x14ac:dyDescent="0.2">
      <c r="A44" s="276"/>
      <c r="B44" s="41" t="s">
        <v>14</v>
      </c>
      <c r="C44" s="1" t="s">
        <v>0</v>
      </c>
      <c r="D44" s="19">
        <v>2.9999999999999997E-4</v>
      </c>
      <c r="E44" s="56">
        <f>D44*E42</f>
        <v>1.2419999999999998E-3</v>
      </c>
      <c r="F44" s="19"/>
      <c r="G44" s="50"/>
      <c r="H44" s="19"/>
      <c r="I44" s="50"/>
      <c r="J44" s="50"/>
      <c r="K44" s="56"/>
      <c r="L44" s="56"/>
    </row>
    <row r="45" spans="1:12" x14ac:dyDescent="0.2">
      <c r="A45" s="276"/>
      <c r="B45" s="1" t="s">
        <v>23</v>
      </c>
      <c r="C45" s="1"/>
      <c r="D45" s="1"/>
      <c r="E45" s="4"/>
      <c r="F45" s="1"/>
      <c r="G45" s="4"/>
      <c r="H45" s="19"/>
      <c r="I45" s="4"/>
      <c r="J45" s="6"/>
      <c r="K45" s="4"/>
      <c r="L45" s="4"/>
    </row>
    <row r="46" spans="1:12" x14ac:dyDescent="0.2">
      <c r="A46" s="276"/>
      <c r="B46" s="3" t="s">
        <v>85</v>
      </c>
      <c r="C46" s="1" t="s">
        <v>49</v>
      </c>
      <c r="D46" s="1">
        <v>0.253</v>
      </c>
      <c r="E46" s="4">
        <f>D46*E42</f>
        <v>1.04742</v>
      </c>
      <c r="F46" s="4"/>
      <c r="G46" s="4"/>
      <c r="H46" s="19"/>
      <c r="I46" s="4"/>
      <c r="J46" s="6"/>
      <c r="K46" s="4"/>
      <c r="L46" s="4"/>
    </row>
    <row r="47" spans="1:12" s="71" customFormat="1" x14ac:dyDescent="0.2">
      <c r="A47" s="276"/>
      <c r="B47" s="3" t="s">
        <v>278</v>
      </c>
      <c r="C47" s="1" t="s">
        <v>49</v>
      </c>
      <c r="D47" s="1">
        <v>2.7E-2</v>
      </c>
      <c r="E47" s="4">
        <f>D47*E42</f>
        <v>0.11177999999999999</v>
      </c>
      <c r="F47" s="4"/>
      <c r="G47" s="4"/>
      <c r="H47" s="19"/>
      <c r="I47" s="4"/>
      <c r="J47" s="6"/>
      <c r="K47" s="4"/>
      <c r="L47" s="4"/>
    </row>
    <row r="48" spans="1:12" x14ac:dyDescent="0.2">
      <c r="A48" s="277"/>
      <c r="B48" s="41" t="s">
        <v>18</v>
      </c>
      <c r="C48" s="1" t="s">
        <v>0</v>
      </c>
      <c r="D48" s="1">
        <v>1.9E-3</v>
      </c>
      <c r="E48" s="39">
        <f>D48*E42</f>
        <v>7.8659999999999997E-3</v>
      </c>
      <c r="F48" s="4"/>
      <c r="G48" s="39"/>
      <c r="H48" s="19"/>
      <c r="I48" s="4"/>
      <c r="J48" s="6"/>
      <c r="K48" s="4"/>
      <c r="L48" s="4"/>
    </row>
    <row r="49" spans="1:12" ht="51" x14ac:dyDescent="0.2">
      <c r="A49" s="275">
        <v>8</v>
      </c>
      <c r="B49" s="46" t="s">
        <v>224</v>
      </c>
      <c r="C49" s="224" t="s">
        <v>31</v>
      </c>
      <c r="D49" s="54"/>
      <c r="E49" s="18">
        <v>1404</v>
      </c>
      <c r="F49" s="48"/>
      <c r="G49" s="55"/>
      <c r="H49" s="54"/>
      <c r="I49" s="55"/>
      <c r="J49" s="54"/>
      <c r="K49" s="55"/>
      <c r="L49" s="55"/>
    </row>
    <row r="50" spans="1:12" x14ac:dyDescent="0.2">
      <c r="A50" s="276"/>
      <c r="B50" s="41" t="s">
        <v>12</v>
      </c>
      <c r="C50" s="19" t="s">
        <v>15</v>
      </c>
      <c r="D50" s="19">
        <v>0.105</v>
      </c>
      <c r="E50" s="50">
        <f>E49*D50</f>
        <v>147.41999999999999</v>
      </c>
      <c r="F50" s="19"/>
      <c r="G50" s="50"/>
      <c r="H50" s="50"/>
      <c r="I50" s="50"/>
      <c r="J50" s="19"/>
      <c r="K50" s="50"/>
      <c r="L50" s="50"/>
    </row>
    <row r="51" spans="1:12" x14ac:dyDescent="0.2">
      <c r="A51" s="276"/>
      <c r="B51" s="41" t="s">
        <v>14</v>
      </c>
      <c r="C51" s="1" t="s">
        <v>0</v>
      </c>
      <c r="D51" s="19">
        <v>5.3800000000000001E-2</v>
      </c>
      <c r="E51" s="56">
        <f>D51*E49</f>
        <v>75.535200000000003</v>
      </c>
      <c r="F51" s="19"/>
      <c r="G51" s="50"/>
      <c r="H51" s="19"/>
      <c r="I51" s="50"/>
      <c r="J51" s="50"/>
      <c r="K51" s="50"/>
      <c r="L51" s="50"/>
    </row>
    <row r="52" spans="1:12" x14ac:dyDescent="0.2">
      <c r="A52" s="276"/>
      <c r="B52" s="1" t="s">
        <v>23</v>
      </c>
      <c r="C52" s="1"/>
      <c r="D52" s="1"/>
      <c r="E52" s="4"/>
      <c r="F52" s="1"/>
      <c r="G52" s="4"/>
      <c r="H52" s="19"/>
      <c r="I52" s="4"/>
      <c r="J52" s="6"/>
      <c r="K52" s="4"/>
      <c r="L52" s="4"/>
    </row>
    <row r="53" spans="1:12" ht="25.5" x14ac:dyDescent="0.2">
      <c r="A53" s="276"/>
      <c r="B53" s="41" t="s">
        <v>225</v>
      </c>
      <c r="C53" s="1" t="s">
        <v>20</v>
      </c>
      <c r="D53" s="1">
        <v>1.01</v>
      </c>
      <c r="E53" s="4">
        <f>D53*E49</f>
        <v>1418.04</v>
      </c>
      <c r="F53" s="4"/>
      <c r="G53" s="4"/>
      <c r="H53" s="19"/>
      <c r="I53" s="4"/>
      <c r="J53" s="6"/>
      <c r="K53" s="4"/>
      <c r="L53" s="4"/>
    </row>
    <row r="54" spans="1:12" x14ac:dyDescent="0.2">
      <c r="A54" s="277"/>
      <c r="B54" s="41" t="s">
        <v>18</v>
      </c>
      <c r="C54" s="1" t="s">
        <v>0</v>
      </c>
      <c r="D54" s="1">
        <v>1.1999999999999999E-3</v>
      </c>
      <c r="E54" s="39">
        <f>D54*E49</f>
        <v>1.6847999999999999</v>
      </c>
      <c r="F54" s="4"/>
      <c r="G54" s="39"/>
      <c r="H54" s="19"/>
      <c r="I54" s="4"/>
      <c r="J54" s="6"/>
      <c r="K54" s="4"/>
      <c r="L54" s="4"/>
    </row>
    <row r="55" spans="1:12" ht="25.5" x14ac:dyDescent="0.2">
      <c r="A55" s="274">
        <v>9</v>
      </c>
      <c r="B55" s="40" t="s">
        <v>145</v>
      </c>
      <c r="C55" s="72" t="s">
        <v>81</v>
      </c>
      <c r="D55" s="73"/>
      <c r="E55" s="209">
        <v>1.08</v>
      </c>
      <c r="F55" s="72"/>
      <c r="G55" s="74"/>
      <c r="H55" s="72"/>
      <c r="I55" s="65"/>
      <c r="J55" s="72"/>
      <c r="K55" s="74"/>
      <c r="L55" s="65"/>
    </row>
    <row r="56" spans="1:12" x14ac:dyDescent="0.2">
      <c r="A56" s="274"/>
      <c r="B56" s="41" t="s">
        <v>12</v>
      </c>
      <c r="C56" s="19" t="s">
        <v>15</v>
      </c>
      <c r="D56" s="4">
        <v>0.89</v>
      </c>
      <c r="E56" s="4">
        <f>D56*E55</f>
        <v>0.96120000000000005</v>
      </c>
      <c r="F56" s="1"/>
      <c r="G56" s="4"/>
      <c r="H56" s="4"/>
      <c r="I56" s="4"/>
      <c r="J56" s="1"/>
      <c r="K56" s="1"/>
      <c r="L56" s="4"/>
    </row>
    <row r="57" spans="1:12" x14ac:dyDescent="0.2">
      <c r="A57" s="274"/>
      <c r="B57" s="41" t="s">
        <v>14</v>
      </c>
      <c r="C57" s="1" t="s">
        <v>0</v>
      </c>
      <c r="D57" s="50">
        <v>0.37</v>
      </c>
      <c r="E57" s="50">
        <f>D57*E55</f>
        <v>0.39960000000000001</v>
      </c>
      <c r="F57" s="50"/>
      <c r="G57" s="50"/>
      <c r="H57" s="50"/>
      <c r="I57" s="50"/>
      <c r="J57" s="50"/>
      <c r="K57" s="50"/>
      <c r="L57" s="50"/>
    </row>
    <row r="58" spans="1:12" x14ac:dyDescent="0.2">
      <c r="A58" s="274"/>
      <c r="B58" s="1" t="s">
        <v>23</v>
      </c>
      <c r="C58" s="1"/>
      <c r="D58" s="4"/>
      <c r="E58" s="4"/>
      <c r="F58" s="1"/>
      <c r="G58" s="4"/>
      <c r="H58" s="6"/>
      <c r="I58" s="4"/>
      <c r="J58" s="6"/>
      <c r="K58" s="4"/>
      <c r="L58" s="4"/>
    </row>
    <row r="59" spans="1:12" s="71" customFormat="1" ht="16.5" x14ac:dyDescent="0.2">
      <c r="A59" s="274"/>
      <c r="B59" s="115" t="s">
        <v>146</v>
      </c>
      <c r="C59" s="1" t="s">
        <v>174</v>
      </c>
      <c r="D59" s="23">
        <v>1.1499999999999999</v>
      </c>
      <c r="E59" s="235">
        <f>D59*E55</f>
        <v>1.242</v>
      </c>
      <c r="F59" s="20"/>
      <c r="G59" s="235"/>
      <c r="H59" s="19"/>
      <c r="I59" s="4"/>
      <c r="J59" s="6"/>
      <c r="K59" s="4"/>
      <c r="L59" s="4"/>
    </row>
    <row r="60" spans="1:12" x14ac:dyDescent="0.2">
      <c r="A60" s="274"/>
      <c r="B60" s="3" t="s">
        <v>18</v>
      </c>
      <c r="C60" s="19" t="s">
        <v>0</v>
      </c>
      <c r="D60" s="4">
        <v>0.02</v>
      </c>
      <c r="E60" s="1">
        <f>D60*E55</f>
        <v>2.1600000000000001E-2</v>
      </c>
      <c r="F60" s="20"/>
      <c r="G60" s="20"/>
      <c r="H60" s="21"/>
      <c r="I60" s="22"/>
      <c r="J60" s="23"/>
      <c r="K60" s="23"/>
      <c r="L60" s="4"/>
    </row>
    <row r="61" spans="1:12" ht="51" x14ac:dyDescent="0.2">
      <c r="A61" s="274">
        <v>10</v>
      </c>
      <c r="B61" s="40" t="s">
        <v>233</v>
      </c>
      <c r="C61" s="224" t="s">
        <v>74</v>
      </c>
      <c r="D61" s="224"/>
      <c r="E61" s="223">
        <f>0.083*1*E65</f>
        <v>0.249</v>
      </c>
      <c r="F61" s="57"/>
      <c r="G61" s="58"/>
      <c r="H61" s="59"/>
      <c r="I61" s="58"/>
      <c r="J61" s="59"/>
      <c r="K61" s="58"/>
      <c r="L61" s="58"/>
    </row>
    <row r="62" spans="1:12" x14ac:dyDescent="0.2">
      <c r="A62" s="274"/>
      <c r="B62" s="41" t="s">
        <v>12</v>
      </c>
      <c r="C62" s="19" t="s">
        <v>15</v>
      </c>
      <c r="D62" s="50">
        <v>106</v>
      </c>
      <c r="E62" s="50">
        <f>E61*D62</f>
        <v>26.393999999999998</v>
      </c>
      <c r="F62" s="1"/>
      <c r="G62" s="4"/>
      <c r="H62" s="4"/>
      <c r="I62" s="4"/>
      <c r="J62" s="1"/>
      <c r="K62" s="1"/>
      <c r="L62" s="4"/>
    </row>
    <row r="63" spans="1:12" x14ac:dyDescent="0.2">
      <c r="A63" s="274"/>
      <c r="B63" s="3" t="s">
        <v>14</v>
      </c>
      <c r="C63" s="19" t="s">
        <v>0</v>
      </c>
      <c r="D63" s="1">
        <v>71.400000000000006</v>
      </c>
      <c r="E63" s="4">
        <f>D63*E61</f>
        <v>17.778600000000001</v>
      </c>
      <c r="F63" s="1"/>
      <c r="G63" s="1"/>
      <c r="H63" s="1"/>
      <c r="I63" s="1"/>
      <c r="J63" s="4"/>
      <c r="K63" s="4"/>
      <c r="L63" s="4"/>
    </row>
    <row r="64" spans="1:12" x14ac:dyDescent="0.2">
      <c r="A64" s="274"/>
      <c r="B64" s="1" t="s">
        <v>23</v>
      </c>
      <c r="C64" s="1"/>
      <c r="D64" s="39"/>
      <c r="E64" s="4"/>
      <c r="F64" s="19"/>
      <c r="G64" s="60"/>
      <c r="H64" s="19"/>
      <c r="I64" s="50"/>
      <c r="J64" s="19"/>
      <c r="K64" s="60"/>
      <c r="L64" s="4"/>
    </row>
    <row r="65" spans="1:12" x14ac:dyDescent="0.2">
      <c r="A65" s="274"/>
      <c r="B65" s="3" t="s">
        <v>91</v>
      </c>
      <c r="C65" s="19" t="s">
        <v>24</v>
      </c>
      <c r="D65" s="65" t="s">
        <v>36</v>
      </c>
      <c r="E65" s="50">
        <v>3</v>
      </c>
      <c r="F65" s="20"/>
      <c r="G65" s="20"/>
      <c r="H65" s="21"/>
      <c r="I65" s="22"/>
      <c r="J65" s="23"/>
      <c r="K65" s="23"/>
      <c r="L65" s="4"/>
    </row>
    <row r="66" spans="1:12" ht="25.5" x14ac:dyDescent="0.2">
      <c r="A66" s="274"/>
      <c r="B66" s="3" t="s">
        <v>37</v>
      </c>
      <c r="C66" s="19" t="s">
        <v>24</v>
      </c>
      <c r="D66" s="65" t="s">
        <v>36</v>
      </c>
      <c r="E66" s="50">
        <f>E65</f>
        <v>3</v>
      </c>
      <c r="F66" s="20"/>
      <c r="G66" s="20"/>
      <c r="H66" s="21"/>
      <c r="I66" s="22"/>
      <c r="J66" s="23"/>
      <c r="K66" s="23"/>
      <c r="L66" s="4"/>
    </row>
    <row r="67" spans="1:12" x14ac:dyDescent="0.2">
      <c r="A67" s="274"/>
      <c r="B67" s="3" t="s">
        <v>90</v>
      </c>
      <c r="C67" s="19" t="s">
        <v>24</v>
      </c>
      <c r="D67" s="65" t="s">
        <v>36</v>
      </c>
      <c r="E67" s="50">
        <f>E65</f>
        <v>3</v>
      </c>
      <c r="F67" s="20"/>
      <c r="G67" s="20"/>
      <c r="H67" s="21"/>
      <c r="I67" s="22"/>
      <c r="J67" s="23"/>
      <c r="K67" s="23"/>
      <c r="L67" s="4"/>
    </row>
    <row r="68" spans="1:12" x14ac:dyDescent="0.2">
      <c r="A68" s="274"/>
      <c r="B68" s="41" t="s">
        <v>18</v>
      </c>
      <c r="C68" s="19" t="s">
        <v>0</v>
      </c>
      <c r="D68" s="50">
        <v>66.099999999999994</v>
      </c>
      <c r="E68" s="50">
        <f>D68*E61</f>
        <v>16.4589</v>
      </c>
      <c r="F68" s="20"/>
      <c r="G68" s="20"/>
      <c r="H68" s="21"/>
      <c r="I68" s="22"/>
      <c r="J68" s="23"/>
      <c r="K68" s="23"/>
      <c r="L68" s="4"/>
    </row>
    <row r="69" spans="1:12" ht="51" x14ac:dyDescent="0.2">
      <c r="A69" s="274">
        <v>11</v>
      </c>
      <c r="B69" s="43" t="s">
        <v>38</v>
      </c>
      <c r="C69" s="224" t="s">
        <v>30</v>
      </c>
      <c r="D69" s="224"/>
      <c r="E69" s="18">
        <f>(E65*1.2*3.14)</f>
        <v>11.303999999999998</v>
      </c>
      <c r="F69" s="19"/>
      <c r="G69" s="50"/>
      <c r="H69" s="19"/>
      <c r="I69" s="50"/>
      <c r="J69" s="19"/>
      <c r="K69" s="50"/>
      <c r="L69" s="50"/>
    </row>
    <row r="70" spans="1:12" x14ac:dyDescent="0.2">
      <c r="A70" s="274"/>
      <c r="B70" s="3" t="s">
        <v>12</v>
      </c>
      <c r="C70" s="19" t="s">
        <v>15</v>
      </c>
      <c r="D70" s="1">
        <v>0.33600000000000002</v>
      </c>
      <c r="E70" s="39">
        <f>D70*E69</f>
        <v>3.7981439999999997</v>
      </c>
      <c r="F70" s="19"/>
      <c r="G70" s="50"/>
      <c r="H70" s="50"/>
      <c r="I70" s="50"/>
      <c r="J70" s="19"/>
      <c r="K70" s="50"/>
      <c r="L70" s="50"/>
    </row>
    <row r="71" spans="1:12" x14ac:dyDescent="0.2">
      <c r="A71" s="274"/>
      <c r="B71" s="3" t="s">
        <v>25</v>
      </c>
      <c r="C71" s="1" t="s">
        <v>0</v>
      </c>
      <c r="D71" s="1">
        <v>1.15E-2</v>
      </c>
      <c r="E71" s="39">
        <f>D71*E69</f>
        <v>0.12999599999999997</v>
      </c>
      <c r="F71" s="19"/>
      <c r="G71" s="50"/>
      <c r="H71" s="19"/>
      <c r="I71" s="50"/>
      <c r="J71" s="50"/>
      <c r="K71" s="50"/>
      <c r="L71" s="50"/>
    </row>
    <row r="72" spans="1:12" x14ac:dyDescent="0.2">
      <c r="A72" s="274"/>
      <c r="B72" s="1" t="s">
        <v>23</v>
      </c>
      <c r="C72" s="1"/>
      <c r="D72" s="1"/>
      <c r="E72" s="39"/>
      <c r="F72" s="19"/>
      <c r="G72" s="50"/>
      <c r="H72" s="19"/>
      <c r="I72" s="50"/>
      <c r="J72" s="19"/>
      <c r="K72" s="50"/>
      <c r="L72" s="50"/>
    </row>
    <row r="73" spans="1:12" x14ac:dyDescent="0.2">
      <c r="A73" s="274"/>
      <c r="B73" s="3" t="s">
        <v>147</v>
      </c>
      <c r="C73" s="1" t="s">
        <v>28</v>
      </c>
      <c r="D73" s="1">
        <v>2.3999999999999998E-3</v>
      </c>
      <c r="E73" s="39">
        <f>D73*E69</f>
        <v>2.7129599999999993E-2</v>
      </c>
      <c r="F73" s="50"/>
      <c r="G73" s="50"/>
      <c r="H73" s="19"/>
      <c r="I73" s="50"/>
      <c r="J73" s="19"/>
      <c r="K73" s="50"/>
      <c r="L73" s="50"/>
    </row>
    <row r="74" spans="1:12" x14ac:dyDescent="0.2">
      <c r="A74" s="274"/>
      <c r="B74" s="41" t="s">
        <v>18</v>
      </c>
      <c r="C74" s="1" t="s">
        <v>0</v>
      </c>
      <c r="D74" s="1">
        <v>2.2800000000000001E-2</v>
      </c>
      <c r="E74" s="39">
        <f>D74*E69</f>
        <v>0.25773119999999999</v>
      </c>
      <c r="F74" s="50"/>
      <c r="G74" s="50"/>
      <c r="H74" s="19"/>
      <c r="I74" s="50"/>
      <c r="J74" s="19"/>
      <c r="K74" s="50"/>
      <c r="L74" s="50"/>
    </row>
    <row r="75" spans="1:12" ht="25.5" x14ac:dyDescent="0.2">
      <c r="A75" s="274">
        <v>12</v>
      </c>
      <c r="B75" s="46" t="s">
        <v>148</v>
      </c>
      <c r="C75" s="224" t="s">
        <v>24</v>
      </c>
      <c r="D75" s="224"/>
      <c r="E75" s="195">
        <v>1</v>
      </c>
      <c r="F75" s="57"/>
      <c r="G75" s="58"/>
      <c r="H75" s="59"/>
      <c r="I75" s="58"/>
      <c r="J75" s="59"/>
      <c r="K75" s="58"/>
      <c r="L75" s="58"/>
    </row>
    <row r="76" spans="1:12" x14ac:dyDescent="0.2">
      <c r="A76" s="274"/>
      <c r="B76" s="41" t="s">
        <v>12</v>
      </c>
      <c r="C76" s="1" t="s">
        <v>15</v>
      </c>
      <c r="D76" s="4">
        <v>2.29</v>
      </c>
      <c r="E76" s="4">
        <f>D76*E75</f>
        <v>2.29</v>
      </c>
      <c r="F76" s="3"/>
      <c r="G76" s="61"/>
      <c r="H76" s="4"/>
      <c r="I76" s="4"/>
      <c r="J76" s="6"/>
      <c r="K76" s="4"/>
      <c r="L76" s="4"/>
    </row>
    <row r="77" spans="1:12" x14ac:dyDescent="0.2">
      <c r="A77" s="274"/>
      <c r="B77" s="3" t="s">
        <v>25</v>
      </c>
      <c r="C77" s="62" t="s">
        <v>0</v>
      </c>
      <c r="D77" s="1">
        <v>0.09</v>
      </c>
      <c r="E77" s="63">
        <f>D77*E75</f>
        <v>0.09</v>
      </c>
      <c r="F77" s="62"/>
      <c r="G77" s="63"/>
      <c r="H77" s="64"/>
      <c r="I77" s="63"/>
      <c r="J77" s="50"/>
      <c r="K77" s="63"/>
      <c r="L77" s="63"/>
    </row>
    <row r="78" spans="1:12" x14ac:dyDescent="0.2">
      <c r="A78" s="274"/>
      <c r="B78" s="1" t="s">
        <v>23</v>
      </c>
      <c r="C78" s="62"/>
      <c r="D78" s="1"/>
      <c r="E78" s="62"/>
      <c r="F78" s="62"/>
      <c r="G78" s="63"/>
      <c r="H78" s="64"/>
      <c r="I78" s="63"/>
      <c r="J78" s="64"/>
      <c r="K78" s="63"/>
      <c r="L78" s="63"/>
    </row>
    <row r="79" spans="1:12" x14ac:dyDescent="0.2">
      <c r="A79" s="274"/>
      <c r="B79" s="47" t="s">
        <v>149</v>
      </c>
      <c r="C79" s="62" t="s">
        <v>24</v>
      </c>
      <c r="D79" s="65" t="s">
        <v>36</v>
      </c>
      <c r="E79" s="66">
        <f>E75</f>
        <v>1</v>
      </c>
      <c r="F79" s="63"/>
      <c r="G79" s="63"/>
      <c r="H79" s="64"/>
      <c r="I79" s="63"/>
      <c r="J79" s="64"/>
      <c r="K79" s="63"/>
      <c r="L79" s="63"/>
    </row>
    <row r="80" spans="1:12" x14ac:dyDescent="0.2">
      <c r="A80" s="274"/>
      <c r="B80" s="47" t="s">
        <v>18</v>
      </c>
      <c r="C80" s="62" t="s">
        <v>0</v>
      </c>
      <c r="D80" s="1">
        <v>0.68</v>
      </c>
      <c r="E80" s="62">
        <f>D80*E75</f>
        <v>0.68</v>
      </c>
      <c r="F80" s="50"/>
      <c r="G80" s="63"/>
      <c r="H80" s="64"/>
      <c r="I80" s="63"/>
      <c r="J80" s="64"/>
      <c r="K80" s="63"/>
      <c r="L80" s="63"/>
    </row>
    <row r="81" spans="1:12" ht="25.5" x14ac:dyDescent="0.2">
      <c r="A81" s="275">
        <v>13</v>
      </c>
      <c r="B81" s="46" t="s">
        <v>231</v>
      </c>
      <c r="C81" s="224" t="s">
        <v>47</v>
      </c>
      <c r="D81" s="1"/>
      <c r="E81" s="18">
        <v>2</v>
      </c>
      <c r="F81" s="198"/>
      <c r="G81" s="198"/>
      <c r="H81" s="198"/>
      <c r="I81" s="198"/>
      <c r="J81" s="198"/>
      <c r="K81" s="198"/>
      <c r="L81" s="198"/>
    </row>
    <row r="82" spans="1:12" x14ac:dyDescent="0.2">
      <c r="A82" s="276"/>
      <c r="B82" s="41" t="s">
        <v>12</v>
      </c>
      <c r="C82" s="1" t="s">
        <v>15</v>
      </c>
      <c r="D82" s="1">
        <v>2.08</v>
      </c>
      <c r="E82" s="4">
        <f>D82*E81</f>
        <v>4.16</v>
      </c>
      <c r="F82" s="220"/>
      <c r="G82" s="221"/>
      <c r="H82" s="191"/>
      <c r="I82" s="191"/>
      <c r="J82" s="191"/>
      <c r="K82" s="191"/>
      <c r="L82" s="191"/>
    </row>
    <row r="83" spans="1:12" x14ac:dyDescent="0.2">
      <c r="A83" s="276"/>
      <c r="B83" s="3" t="s">
        <v>25</v>
      </c>
      <c r="C83" s="62" t="s">
        <v>0</v>
      </c>
      <c r="D83" s="4">
        <v>0.2</v>
      </c>
      <c r="E83" s="63">
        <f>D83*E81</f>
        <v>0.4</v>
      </c>
      <c r="F83" s="199"/>
      <c r="G83" s="199"/>
      <c r="H83" s="199"/>
      <c r="I83" s="199"/>
      <c r="J83" s="199"/>
      <c r="K83" s="199"/>
      <c r="L83" s="199"/>
    </row>
    <row r="84" spans="1:12" x14ac:dyDescent="0.2">
      <c r="A84" s="276"/>
      <c r="B84" s="1" t="s">
        <v>23</v>
      </c>
      <c r="C84" s="1"/>
      <c r="D84" s="1"/>
      <c r="E84" s="63"/>
      <c r="F84" s="199"/>
      <c r="G84" s="199"/>
      <c r="H84" s="199"/>
      <c r="I84" s="199"/>
      <c r="J84" s="199"/>
      <c r="K84" s="199"/>
      <c r="L84" s="199"/>
    </row>
    <row r="85" spans="1:12" x14ac:dyDescent="0.2">
      <c r="A85" s="276"/>
      <c r="B85" s="41" t="s">
        <v>232</v>
      </c>
      <c r="C85" s="1" t="s">
        <v>47</v>
      </c>
      <c r="D85" s="50">
        <v>1</v>
      </c>
      <c r="E85" s="4">
        <f>D85*E81</f>
        <v>2</v>
      </c>
      <c r="F85" s="191"/>
      <c r="G85" s="191"/>
      <c r="H85" s="199"/>
      <c r="I85" s="199"/>
      <c r="J85" s="199"/>
      <c r="K85" s="199"/>
      <c r="L85" s="191"/>
    </row>
    <row r="86" spans="1:12" x14ac:dyDescent="0.2">
      <c r="A86" s="277"/>
      <c r="B86" s="47" t="s">
        <v>18</v>
      </c>
      <c r="C86" s="1" t="s">
        <v>0</v>
      </c>
      <c r="D86" s="1">
        <v>0.44</v>
      </c>
      <c r="E86" s="63">
        <f>D86*E81</f>
        <v>0.88</v>
      </c>
      <c r="F86" s="199"/>
      <c r="G86" s="199"/>
      <c r="H86" s="199"/>
      <c r="I86" s="199"/>
      <c r="J86" s="199"/>
      <c r="K86" s="199"/>
      <c r="L86" s="199"/>
    </row>
    <row r="87" spans="1:12" ht="25.5" x14ac:dyDescent="0.2">
      <c r="A87" s="275">
        <v>14</v>
      </c>
      <c r="B87" s="46" t="s">
        <v>198</v>
      </c>
      <c r="C87" s="224" t="s">
        <v>24</v>
      </c>
      <c r="D87" s="224"/>
      <c r="E87" s="18">
        <v>1</v>
      </c>
      <c r="F87" s="57"/>
      <c r="G87" s="58"/>
      <c r="H87" s="59"/>
      <c r="I87" s="58"/>
      <c r="J87" s="59"/>
      <c r="K87" s="58"/>
      <c r="L87" s="58"/>
    </row>
    <row r="88" spans="1:12" x14ac:dyDescent="0.2">
      <c r="A88" s="276"/>
      <c r="B88" s="41" t="s">
        <v>12</v>
      </c>
      <c r="C88" s="1" t="s">
        <v>15</v>
      </c>
      <c r="D88" s="39">
        <v>0.48</v>
      </c>
      <c r="E88" s="4">
        <f>D88*E87</f>
        <v>0.48</v>
      </c>
      <c r="F88" s="3"/>
      <c r="G88" s="61"/>
      <c r="H88" s="4"/>
      <c r="I88" s="4"/>
      <c r="J88" s="6"/>
      <c r="K88" s="4"/>
      <c r="L88" s="4"/>
    </row>
    <row r="89" spans="1:12" x14ac:dyDescent="0.2">
      <c r="A89" s="276"/>
      <c r="B89" s="3" t="s">
        <v>14</v>
      </c>
      <c r="C89" s="62" t="s">
        <v>0</v>
      </c>
      <c r="D89" s="39">
        <v>0.31</v>
      </c>
      <c r="E89" s="63">
        <f>D89*E87</f>
        <v>0.31</v>
      </c>
      <c r="F89" s="62"/>
      <c r="G89" s="63"/>
      <c r="H89" s="64"/>
      <c r="I89" s="63"/>
      <c r="J89" s="63"/>
      <c r="K89" s="63"/>
      <c r="L89" s="63"/>
    </row>
    <row r="90" spans="1:12" x14ac:dyDescent="0.2">
      <c r="A90" s="276"/>
      <c r="B90" s="1" t="s">
        <v>23</v>
      </c>
      <c r="C90" s="62"/>
      <c r="D90" s="1"/>
      <c r="E90" s="62"/>
      <c r="F90" s="62"/>
      <c r="G90" s="63"/>
      <c r="H90" s="64"/>
      <c r="I90" s="63"/>
      <c r="J90" s="64"/>
      <c r="K90" s="63"/>
      <c r="L90" s="63"/>
    </row>
    <row r="91" spans="1:12" x14ac:dyDescent="0.2">
      <c r="A91" s="276"/>
      <c r="B91" s="3" t="s">
        <v>199</v>
      </c>
      <c r="C91" s="1" t="s">
        <v>24</v>
      </c>
      <c r="D91" s="50">
        <v>1</v>
      </c>
      <c r="E91" s="4">
        <f>E87*D91</f>
        <v>1</v>
      </c>
      <c r="F91" s="4"/>
      <c r="G91" s="4"/>
      <c r="H91" s="6"/>
      <c r="I91" s="4"/>
      <c r="J91" s="6"/>
      <c r="K91" s="4"/>
      <c r="L91" s="4"/>
    </row>
    <row r="92" spans="1:12" x14ac:dyDescent="0.2">
      <c r="A92" s="277"/>
      <c r="B92" s="41" t="s">
        <v>18</v>
      </c>
      <c r="C92" s="62" t="s">
        <v>0</v>
      </c>
      <c r="D92" s="39">
        <v>0.02</v>
      </c>
      <c r="E92" s="62">
        <f>D92*E87</f>
        <v>0.02</v>
      </c>
      <c r="F92" s="63"/>
      <c r="G92" s="63"/>
      <c r="H92" s="64"/>
      <c r="I92" s="63"/>
      <c r="J92" s="64"/>
      <c r="K92" s="63"/>
      <c r="L92" s="63"/>
    </row>
    <row r="93" spans="1:12" ht="25.5" x14ac:dyDescent="0.2">
      <c r="A93" s="274">
        <v>15</v>
      </c>
      <c r="B93" s="46" t="s">
        <v>228</v>
      </c>
      <c r="C93" s="54" t="s">
        <v>24</v>
      </c>
      <c r="D93" s="54"/>
      <c r="E93" s="18">
        <f>SUM(E97:E97)</f>
        <v>7</v>
      </c>
      <c r="F93" s="48"/>
      <c r="G93" s="55"/>
      <c r="H93" s="55"/>
      <c r="I93" s="55"/>
      <c r="J93" s="55"/>
      <c r="K93" s="55"/>
      <c r="L93" s="55"/>
    </row>
    <row r="94" spans="1:12" x14ac:dyDescent="0.2">
      <c r="A94" s="274"/>
      <c r="B94" s="41" t="s">
        <v>12</v>
      </c>
      <c r="C94" s="19" t="s">
        <v>15</v>
      </c>
      <c r="D94" s="19">
        <v>0.38900000000000001</v>
      </c>
      <c r="E94" s="50">
        <f>E93*D94</f>
        <v>2.7229999999999999</v>
      </c>
      <c r="F94" s="19"/>
      <c r="G94" s="50"/>
      <c r="H94" s="50"/>
      <c r="I94" s="50"/>
      <c r="J94" s="50"/>
      <c r="K94" s="50"/>
      <c r="L94" s="50"/>
    </row>
    <row r="95" spans="1:12" x14ac:dyDescent="0.2">
      <c r="A95" s="274"/>
      <c r="B95" s="3" t="s">
        <v>25</v>
      </c>
      <c r="C95" s="1" t="s">
        <v>0</v>
      </c>
      <c r="D95" s="19">
        <v>0.151</v>
      </c>
      <c r="E95" s="56">
        <f>D95*E93</f>
        <v>1.0569999999999999</v>
      </c>
      <c r="F95" s="19"/>
      <c r="G95" s="50"/>
      <c r="H95" s="50"/>
      <c r="I95" s="50"/>
      <c r="J95" s="50"/>
      <c r="K95" s="50"/>
      <c r="L95" s="50"/>
    </row>
    <row r="96" spans="1:12" x14ac:dyDescent="0.2">
      <c r="A96" s="274"/>
      <c r="B96" s="1" t="s">
        <v>23</v>
      </c>
      <c r="C96" s="1"/>
      <c r="D96" s="1"/>
      <c r="E96" s="4"/>
      <c r="F96" s="1"/>
      <c r="G96" s="4"/>
      <c r="H96" s="50"/>
      <c r="I96" s="4"/>
      <c r="J96" s="4"/>
      <c r="K96" s="4"/>
      <c r="L96" s="4"/>
    </row>
    <row r="97" spans="1:12" ht="25.5" x14ac:dyDescent="0.2">
      <c r="A97" s="274"/>
      <c r="B97" s="3" t="s">
        <v>92</v>
      </c>
      <c r="C97" s="1" t="s">
        <v>24</v>
      </c>
      <c r="D97" s="65" t="s">
        <v>36</v>
      </c>
      <c r="E97" s="4">
        <v>7</v>
      </c>
      <c r="F97" s="4"/>
      <c r="G97" s="4"/>
      <c r="H97" s="50"/>
      <c r="I97" s="4"/>
      <c r="J97" s="4"/>
      <c r="K97" s="4"/>
      <c r="L97" s="4"/>
    </row>
    <row r="98" spans="1:12" x14ac:dyDescent="0.2">
      <c r="A98" s="274"/>
      <c r="B98" s="41" t="s">
        <v>18</v>
      </c>
      <c r="C98" s="1" t="s">
        <v>0</v>
      </c>
      <c r="D98" s="1">
        <v>2.4E-2</v>
      </c>
      <c r="E98" s="39">
        <f>D98*E93</f>
        <v>0.16800000000000001</v>
      </c>
      <c r="F98" s="4"/>
      <c r="G98" s="39"/>
      <c r="H98" s="50"/>
      <c r="I98" s="4"/>
      <c r="J98" s="4"/>
      <c r="K98" s="4"/>
      <c r="L98" s="4"/>
    </row>
    <row r="99" spans="1:12" ht="25.5" x14ac:dyDescent="0.2">
      <c r="A99" s="274">
        <v>16</v>
      </c>
      <c r="B99" s="43" t="s">
        <v>230</v>
      </c>
      <c r="C99" s="54" t="s">
        <v>24</v>
      </c>
      <c r="D99" s="54"/>
      <c r="E99" s="18">
        <f>SUM(E103:E103)</f>
        <v>1</v>
      </c>
      <c r="F99" s="48"/>
      <c r="G99" s="55"/>
      <c r="H99" s="55"/>
      <c r="I99" s="55"/>
      <c r="J99" s="55"/>
      <c r="K99" s="55"/>
      <c r="L99" s="55"/>
    </row>
    <row r="100" spans="1:12" x14ac:dyDescent="0.2">
      <c r="A100" s="274"/>
      <c r="B100" s="41" t="s">
        <v>12</v>
      </c>
      <c r="C100" s="19" t="s">
        <v>15</v>
      </c>
      <c r="D100" s="19">
        <v>0.58399999999999996</v>
      </c>
      <c r="E100" s="50">
        <f>E99*D100</f>
        <v>0.58399999999999996</v>
      </c>
      <c r="F100" s="19"/>
      <c r="G100" s="50"/>
      <c r="H100" s="50"/>
      <c r="I100" s="50"/>
      <c r="J100" s="50"/>
      <c r="K100" s="50"/>
      <c r="L100" s="50"/>
    </row>
    <row r="101" spans="1:12" x14ac:dyDescent="0.2">
      <c r="A101" s="274"/>
      <c r="B101" s="3" t="s">
        <v>25</v>
      </c>
      <c r="C101" s="1" t="s">
        <v>0</v>
      </c>
      <c r="D101" s="19">
        <v>0.22700000000000001</v>
      </c>
      <c r="E101" s="56">
        <f>D101*E99</f>
        <v>0.22700000000000001</v>
      </c>
      <c r="F101" s="19"/>
      <c r="G101" s="50"/>
      <c r="H101" s="50"/>
      <c r="I101" s="50"/>
      <c r="J101" s="50"/>
      <c r="K101" s="50"/>
      <c r="L101" s="50"/>
    </row>
    <row r="102" spans="1:12" x14ac:dyDescent="0.2">
      <c r="A102" s="274"/>
      <c r="B102" s="1" t="s">
        <v>23</v>
      </c>
      <c r="C102" s="1"/>
      <c r="D102" s="1"/>
      <c r="E102" s="4"/>
      <c r="F102" s="1"/>
      <c r="G102" s="4"/>
      <c r="H102" s="50"/>
      <c r="I102" s="4"/>
      <c r="J102" s="4"/>
      <c r="K102" s="4"/>
      <c r="L102" s="4"/>
    </row>
    <row r="103" spans="1:12" x14ac:dyDescent="0.2">
      <c r="A103" s="274"/>
      <c r="B103" s="3" t="s">
        <v>193</v>
      </c>
      <c r="C103" s="1" t="s">
        <v>24</v>
      </c>
      <c r="D103" s="65" t="s">
        <v>36</v>
      </c>
      <c r="E103" s="4">
        <v>1</v>
      </c>
      <c r="F103" s="4"/>
      <c r="G103" s="4"/>
      <c r="H103" s="50"/>
      <c r="I103" s="4"/>
      <c r="J103" s="4"/>
      <c r="K103" s="4"/>
      <c r="L103" s="4"/>
    </row>
    <row r="104" spans="1:12" x14ac:dyDescent="0.2">
      <c r="A104" s="274"/>
      <c r="B104" s="41" t="s">
        <v>18</v>
      </c>
      <c r="C104" s="1" t="s">
        <v>0</v>
      </c>
      <c r="D104" s="1">
        <v>2.4E-2</v>
      </c>
      <c r="E104" s="39">
        <f>D104*E99</f>
        <v>2.4E-2</v>
      </c>
      <c r="F104" s="4"/>
      <c r="G104" s="39"/>
      <c r="H104" s="50"/>
      <c r="I104" s="4"/>
      <c r="J104" s="4"/>
      <c r="K104" s="4"/>
      <c r="L104" s="4"/>
    </row>
    <row r="105" spans="1:12" ht="25.5" x14ac:dyDescent="0.2">
      <c r="A105" s="274">
        <v>17</v>
      </c>
      <c r="B105" s="46" t="s">
        <v>229</v>
      </c>
      <c r="C105" s="54" t="s">
        <v>24</v>
      </c>
      <c r="D105" s="54"/>
      <c r="E105" s="18">
        <f>SUM(E109:E109)</f>
        <v>11</v>
      </c>
      <c r="F105" s="48"/>
      <c r="G105" s="55"/>
      <c r="H105" s="55"/>
      <c r="I105" s="55"/>
      <c r="J105" s="55"/>
      <c r="K105" s="55"/>
      <c r="L105" s="55"/>
    </row>
    <row r="106" spans="1:12" x14ac:dyDescent="0.2">
      <c r="A106" s="274"/>
      <c r="B106" s="41" t="s">
        <v>12</v>
      </c>
      <c r="C106" s="19" t="s">
        <v>15</v>
      </c>
      <c r="D106" s="19">
        <v>0.38900000000000001</v>
      </c>
      <c r="E106" s="50">
        <f>E105*D106</f>
        <v>4.2789999999999999</v>
      </c>
      <c r="F106" s="19"/>
      <c r="G106" s="50"/>
      <c r="H106" s="50"/>
      <c r="I106" s="50"/>
      <c r="J106" s="50"/>
      <c r="K106" s="50"/>
      <c r="L106" s="50"/>
    </row>
    <row r="107" spans="1:12" x14ac:dyDescent="0.2">
      <c r="A107" s="274"/>
      <c r="B107" s="3" t="s">
        <v>25</v>
      </c>
      <c r="C107" s="1" t="s">
        <v>0</v>
      </c>
      <c r="D107" s="19">
        <v>0.151</v>
      </c>
      <c r="E107" s="56">
        <f>D107*E105</f>
        <v>1.661</v>
      </c>
      <c r="F107" s="19"/>
      <c r="G107" s="50"/>
      <c r="H107" s="50"/>
      <c r="I107" s="50"/>
      <c r="J107" s="50"/>
      <c r="K107" s="50"/>
      <c r="L107" s="50"/>
    </row>
    <row r="108" spans="1:12" x14ac:dyDescent="0.2">
      <c r="A108" s="274"/>
      <c r="B108" s="1" t="s">
        <v>23</v>
      </c>
      <c r="C108" s="1"/>
      <c r="D108" s="1"/>
      <c r="E108" s="4"/>
      <c r="F108" s="1"/>
      <c r="G108" s="4"/>
      <c r="H108" s="50"/>
      <c r="I108" s="4"/>
      <c r="J108" s="4"/>
      <c r="K108" s="4"/>
      <c r="L108" s="4"/>
    </row>
    <row r="109" spans="1:12" x14ac:dyDescent="0.2">
      <c r="A109" s="274"/>
      <c r="B109" s="3" t="s">
        <v>93</v>
      </c>
      <c r="C109" s="1" t="s">
        <v>24</v>
      </c>
      <c r="D109" s="65" t="s">
        <v>36</v>
      </c>
      <c r="E109" s="4">
        <v>11</v>
      </c>
      <c r="F109" s="4"/>
      <c r="G109" s="4"/>
      <c r="H109" s="50"/>
      <c r="I109" s="4"/>
      <c r="J109" s="4"/>
      <c r="K109" s="4"/>
      <c r="L109" s="4"/>
    </row>
    <row r="110" spans="1:12" x14ac:dyDescent="0.2">
      <c r="A110" s="274"/>
      <c r="B110" s="41" t="s">
        <v>18</v>
      </c>
      <c r="C110" s="1" t="s">
        <v>0</v>
      </c>
      <c r="D110" s="1">
        <v>2.4E-2</v>
      </c>
      <c r="E110" s="39">
        <f>D110*E105</f>
        <v>0.26400000000000001</v>
      </c>
      <c r="F110" s="4"/>
      <c r="G110" s="39"/>
      <c r="H110" s="50"/>
      <c r="I110" s="4"/>
      <c r="J110" s="4"/>
      <c r="K110" s="4"/>
      <c r="L110" s="4"/>
    </row>
    <row r="111" spans="1:12" ht="25.5" x14ac:dyDescent="0.2">
      <c r="A111" s="275">
        <v>18</v>
      </c>
      <c r="B111" s="46" t="s">
        <v>234</v>
      </c>
      <c r="C111" s="54" t="s">
        <v>24</v>
      </c>
      <c r="D111" s="54"/>
      <c r="E111" s="18">
        <f>SUM(E115:E116)</f>
        <v>7</v>
      </c>
      <c r="F111" s="48"/>
      <c r="G111" s="55"/>
      <c r="H111" s="55"/>
      <c r="I111" s="55"/>
      <c r="J111" s="55"/>
      <c r="K111" s="55"/>
      <c r="L111" s="55"/>
    </row>
    <row r="112" spans="1:12" x14ac:dyDescent="0.2">
      <c r="A112" s="276"/>
      <c r="B112" s="41" t="s">
        <v>12</v>
      </c>
      <c r="C112" s="19" t="s">
        <v>15</v>
      </c>
      <c r="D112" s="19">
        <v>0.38900000000000001</v>
      </c>
      <c r="E112" s="50">
        <f>E111*D112</f>
        <v>2.7229999999999999</v>
      </c>
      <c r="F112" s="19"/>
      <c r="G112" s="50"/>
      <c r="H112" s="50"/>
      <c r="I112" s="50"/>
      <c r="J112" s="50"/>
      <c r="K112" s="50"/>
      <c r="L112" s="50"/>
    </row>
    <row r="113" spans="1:12" x14ac:dyDescent="0.2">
      <c r="A113" s="276"/>
      <c r="B113" s="3" t="s">
        <v>25</v>
      </c>
      <c r="C113" s="1" t="s">
        <v>0</v>
      </c>
      <c r="D113" s="19">
        <v>0.151</v>
      </c>
      <c r="E113" s="56">
        <f>D113*E111</f>
        <v>1.0569999999999999</v>
      </c>
      <c r="F113" s="19"/>
      <c r="G113" s="50"/>
      <c r="H113" s="50"/>
      <c r="I113" s="50"/>
      <c r="J113" s="50"/>
      <c r="K113" s="50"/>
      <c r="L113" s="50"/>
    </row>
    <row r="114" spans="1:12" x14ac:dyDescent="0.2">
      <c r="A114" s="276"/>
      <c r="B114" s="1" t="s">
        <v>23</v>
      </c>
      <c r="C114" s="1"/>
      <c r="D114" s="1"/>
      <c r="E114" s="4"/>
      <c r="F114" s="1"/>
      <c r="G114" s="4"/>
      <c r="H114" s="50"/>
      <c r="I114" s="4"/>
      <c r="J114" s="4"/>
      <c r="K114" s="4"/>
      <c r="L114" s="4"/>
    </row>
    <row r="115" spans="1:12" ht="15" x14ac:dyDescent="0.2">
      <c r="A115" s="276"/>
      <c r="B115" s="3" t="s">
        <v>235</v>
      </c>
      <c r="C115" s="1" t="s">
        <v>24</v>
      </c>
      <c r="D115" s="65" t="s">
        <v>36</v>
      </c>
      <c r="E115" s="4">
        <v>3</v>
      </c>
      <c r="F115" s="4"/>
      <c r="G115" s="4"/>
      <c r="H115" s="50"/>
      <c r="I115" s="4"/>
      <c r="J115" s="4"/>
      <c r="K115" s="4"/>
      <c r="L115" s="4"/>
    </row>
    <row r="116" spans="1:12" ht="15" x14ac:dyDescent="0.2">
      <c r="A116" s="276"/>
      <c r="B116" s="3" t="s">
        <v>236</v>
      </c>
      <c r="C116" s="1" t="s">
        <v>24</v>
      </c>
      <c r="D116" s="65" t="s">
        <v>36</v>
      </c>
      <c r="E116" s="4">
        <v>4</v>
      </c>
      <c r="F116" s="4"/>
      <c r="G116" s="4"/>
      <c r="H116" s="50"/>
      <c r="I116" s="4"/>
      <c r="J116" s="4"/>
      <c r="K116" s="4"/>
      <c r="L116" s="4"/>
    </row>
    <row r="117" spans="1:12" x14ac:dyDescent="0.2">
      <c r="A117" s="277"/>
      <c r="B117" s="41" t="s">
        <v>18</v>
      </c>
      <c r="C117" s="1" t="s">
        <v>0</v>
      </c>
      <c r="D117" s="1">
        <v>2.4E-2</v>
      </c>
      <c r="E117" s="39">
        <f>D117*E111</f>
        <v>0.16800000000000001</v>
      </c>
      <c r="F117" s="4"/>
      <c r="G117" s="39"/>
      <c r="H117" s="50"/>
      <c r="I117" s="4"/>
      <c r="J117" s="4"/>
      <c r="K117" s="4"/>
      <c r="L117" s="4"/>
    </row>
    <row r="118" spans="1:12" ht="25.5" x14ac:dyDescent="0.2">
      <c r="A118" s="274">
        <v>19</v>
      </c>
      <c r="B118" s="46" t="s">
        <v>94</v>
      </c>
      <c r="C118" s="54" t="s">
        <v>31</v>
      </c>
      <c r="D118" s="54"/>
      <c r="E118" s="195">
        <f>E49</f>
        <v>1404</v>
      </c>
      <c r="F118" s="48"/>
      <c r="G118" s="55"/>
      <c r="H118" s="55"/>
      <c r="I118" s="55"/>
      <c r="J118" s="55"/>
      <c r="K118" s="55"/>
      <c r="L118" s="55"/>
    </row>
    <row r="119" spans="1:12" x14ac:dyDescent="0.2">
      <c r="A119" s="274"/>
      <c r="B119" s="41" t="s">
        <v>12</v>
      </c>
      <c r="C119" s="19" t="s">
        <v>15</v>
      </c>
      <c r="D119" s="19">
        <v>5.67E-2</v>
      </c>
      <c r="E119" s="50">
        <f>E118*D119</f>
        <v>79.606800000000007</v>
      </c>
      <c r="F119" s="19"/>
      <c r="G119" s="50"/>
      <c r="H119" s="50"/>
      <c r="I119" s="50"/>
      <c r="J119" s="50"/>
      <c r="K119" s="50"/>
      <c r="L119" s="50"/>
    </row>
    <row r="120" spans="1:12" x14ac:dyDescent="0.2">
      <c r="A120" s="274"/>
      <c r="B120" s="1" t="s">
        <v>23</v>
      </c>
      <c r="C120" s="1"/>
      <c r="D120" s="1"/>
      <c r="E120" s="4"/>
      <c r="F120" s="1"/>
      <c r="G120" s="4"/>
      <c r="H120" s="19"/>
      <c r="I120" s="4"/>
      <c r="J120" s="6"/>
      <c r="K120" s="4"/>
      <c r="L120" s="4"/>
    </row>
    <row r="121" spans="1:12" ht="18.75" x14ac:dyDescent="0.2">
      <c r="A121" s="274"/>
      <c r="B121" s="115" t="s">
        <v>87</v>
      </c>
      <c r="C121" s="1" t="s">
        <v>39</v>
      </c>
      <c r="D121" s="1">
        <v>3.1099999999999999E-2</v>
      </c>
      <c r="E121" s="4">
        <f>D121*E118</f>
        <v>43.664400000000001</v>
      </c>
      <c r="F121" s="4"/>
      <c r="G121" s="4"/>
      <c r="H121" s="19"/>
      <c r="I121" s="4"/>
      <c r="J121" s="6"/>
      <c r="K121" s="4"/>
      <c r="L121" s="4"/>
    </row>
    <row r="122" spans="1:12" x14ac:dyDescent="0.2">
      <c r="A122" s="274"/>
      <c r="B122" s="41" t="s">
        <v>18</v>
      </c>
      <c r="C122" s="1" t="s">
        <v>0</v>
      </c>
      <c r="D122" s="1">
        <v>6.0000000000000002E-5</v>
      </c>
      <c r="E122" s="39">
        <f>D122*E118</f>
        <v>8.4239999999999995E-2</v>
      </c>
      <c r="F122" s="4"/>
      <c r="G122" s="39"/>
      <c r="H122" s="19"/>
      <c r="I122" s="4"/>
      <c r="J122" s="6"/>
      <c r="K122" s="4"/>
      <c r="L122" s="4"/>
    </row>
    <row r="123" spans="1:12" ht="25.5" x14ac:dyDescent="0.2">
      <c r="A123" s="275">
        <v>20</v>
      </c>
      <c r="B123" s="46" t="s">
        <v>40</v>
      </c>
      <c r="C123" s="224" t="s">
        <v>39</v>
      </c>
      <c r="D123" s="224"/>
      <c r="E123" s="18">
        <v>357</v>
      </c>
      <c r="F123" s="57"/>
      <c r="G123" s="58"/>
      <c r="H123" s="59"/>
      <c r="I123" s="58"/>
      <c r="J123" s="59"/>
      <c r="K123" s="58"/>
      <c r="L123" s="58"/>
    </row>
    <row r="124" spans="1:12" x14ac:dyDescent="0.2">
      <c r="A124" s="276"/>
      <c r="B124" s="41" t="s">
        <v>12</v>
      </c>
      <c r="C124" s="19" t="s">
        <v>15</v>
      </c>
      <c r="D124" s="50">
        <v>1.8</v>
      </c>
      <c r="E124" s="50">
        <f>E123*D124</f>
        <v>642.6</v>
      </c>
      <c r="F124" s="1"/>
      <c r="G124" s="4"/>
      <c r="H124" s="4"/>
      <c r="I124" s="4"/>
      <c r="J124" s="1"/>
      <c r="K124" s="1"/>
      <c r="L124" s="4"/>
    </row>
    <row r="125" spans="1:12" x14ac:dyDescent="0.2">
      <c r="A125" s="276"/>
      <c r="B125" s="1" t="s">
        <v>23</v>
      </c>
      <c r="C125" s="1"/>
      <c r="D125" s="39"/>
      <c r="E125" s="4"/>
      <c r="F125" s="19"/>
      <c r="G125" s="60"/>
      <c r="H125" s="19"/>
      <c r="I125" s="50"/>
      <c r="J125" s="19"/>
      <c r="K125" s="60"/>
      <c r="L125" s="4"/>
    </row>
    <row r="126" spans="1:12" ht="18.75" x14ac:dyDescent="0.2">
      <c r="A126" s="276"/>
      <c r="B126" s="41" t="s">
        <v>192</v>
      </c>
      <c r="C126" s="1" t="s">
        <v>39</v>
      </c>
      <c r="D126" s="50">
        <v>1.1000000000000001</v>
      </c>
      <c r="E126" s="50">
        <f>E123*D126</f>
        <v>392.70000000000005</v>
      </c>
      <c r="F126" s="20"/>
      <c r="G126" s="20"/>
      <c r="H126" s="21"/>
      <c r="I126" s="22"/>
      <c r="J126" s="23"/>
      <c r="K126" s="23"/>
      <c r="L126" s="4"/>
    </row>
    <row r="127" spans="1:12" x14ac:dyDescent="0.2">
      <c r="A127" s="277"/>
      <c r="B127" s="41" t="s">
        <v>277</v>
      </c>
      <c r="C127" s="1" t="s">
        <v>13</v>
      </c>
      <c r="D127" s="4">
        <v>1.5</v>
      </c>
      <c r="E127" s="4">
        <f>E126*D127</f>
        <v>589.05000000000007</v>
      </c>
      <c r="F127" s="4"/>
      <c r="G127" s="4"/>
      <c r="H127" s="6"/>
      <c r="I127" s="4"/>
      <c r="J127" s="50"/>
      <c r="K127" s="50"/>
      <c r="L127" s="50"/>
    </row>
    <row r="128" spans="1:12" ht="25.5" x14ac:dyDescent="0.2">
      <c r="A128" s="274">
        <v>21</v>
      </c>
      <c r="B128" s="40" t="s">
        <v>44</v>
      </c>
      <c r="C128" s="72" t="s">
        <v>81</v>
      </c>
      <c r="D128" s="73"/>
      <c r="E128" s="209">
        <f>E12-E123</f>
        <v>626</v>
      </c>
      <c r="F128" s="72"/>
      <c r="G128" s="74"/>
      <c r="H128" s="72"/>
      <c r="I128" s="65"/>
      <c r="J128" s="72"/>
      <c r="K128" s="74"/>
      <c r="L128" s="65"/>
    </row>
    <row r="129" spans="1:12" x14ac:dyDescent="0.2">
      <c r="A129" s="274"/>
      <c r="B129" s="3" t="s">
        <v>95</v>
      </c>
      <c r="C129" s="1" t="s">
        <v>22</v>
      </c>
      <c r="D129" s="1">
        <v>9.2099999999999994E-3</v>
      </c>
      <c r="E129" s="4">
        <f>D129*E128</f>
        <v>5.76546</v>
      </c>
      <c r="F129" s="1"/>
      <c r="G129" s="4"/>
      <c r="H129" s="1"/>
      <c r="I129" s="4"/>
      <c r="J129" s="4"/>
      <c r="K129" s="4"/>
      <c r="L129" s="4"/>
    </row>
    <row r="130" spans="1:12" ht="18.75" x14ac:dyDescent="0.2">
      <c r="A130" s="274">
        <v>22</v>
      </c>
      <c r="B130" s="46" t="s">
        <v>42</v>
      </c>
      <c r="C130" s="213" t="s">
        <v>29</v>
      </c>
      <c r="D130" s="54"/>
      <c r="E130" s="18">
        <f>E128/10</f>
        <v>62.6</v>
      </c>
      <c r="F130" s="54"/>
      <c r="G130" s="55"/>
      <c r="H130" s="54"/>
      <c r="I130" s="55"/>
      <c r="J130" s="54"/>
      <c r="K130" s="55"/>
      <c r="L130" s="55"/>
    </row>
    <row r="131" spans="1:12" ht="13.5" thickBot="1" x14ac:dyDescent="0.25">
      <c r="A131" s="274"/>
      <c r="B131" s="41" t="s">
        <v>12</v>
      </c>
      <c r="C131" s="19" t="s">
        <v>15</v>
      </c>
      <c r="D131" s="19">
        <v>1.43</v>
      </c>
      <c r="E131" s="50">
        <f>D131*E130</f>
        <v>89.518000000000001</v>
      </c>
      <c r="F131" s="19"/>
      <c r="G131" s="50"/>
      <c r="H131" s="50"/>
      <c r="I131" s="50"/>
      <c r="J131" s="19"/>
      <c r="K131" s="50"/>
      <c r="L131" s="50"/>
    </row>
    <row r="132" spans="1:12" ht="13.5" thickBot="1" x14ac:dyDescent="0.25">
      <c r="A132" s="193"/>
      <c r="B132" s="30" t="s">
        <v>8</v>
      </c>
      <c r="C132" s="31"/>
      <c r="D132" s="31"/>
      <c r="E132" s="32"/>
      <c r="F132" s="31"/>
      <c r="G132" s="33"/>
      <c r="H132" s="34"/>
      <c r="I132" s="33"/>
      <c r="J132" s="33"/>
      <c r="K132" s="33"/>
      <c r="L132" s="194"/>
    </row>
    <row r="133" spans="1:12" ht="26.25" thickBot="1" x14ac:dyDescent="0.25">
      <c r="A133" s="86"/>
      <c r="B133" s="25" t="s">
        <v>216</v>
      </c>
      <c r="C133" s="26"/>
      <c r="D133" s="37" t="s">
        <v>280</v>
      </c>
      <c r="E133" s="26"/>
      <c r="F133" s="210"/>
      <c r="G133" s="212"/>
      <c r="H133" s="211"/>
      <c r="I133" s="27"/>
      <c r="J133" s="28"/>
      <c r="K133" s="27"/>
      <c r="L133" s="29"/>
    </row>
    <row r="134" spans="1:12" x14ac:dyDescent="0.2">
      <c r="A134" s="9"/>
      <c r="B134" s="10" t="s">
        <v>8</v>
      </c>
      <c r="C134" s="11"/>
      <c r="D134" s="11"/>
      <c r="E134" s="12"/>
      <c r="F134" s="11"/>
      <c r="G134" s="14"/>
      <c r="H134" s="15"/>
      <c r="I134" s="14"/>
      <c r="J134" s="15"/>
      <c r="K134" s="14"/>
      <c r="L134" s="13"/>
    </row>
    <row r="135" spans="1:12" x14ac:dyDescent="0.2">
      <c r="A135" s="44"/>
      <c r="B135" s="3" t="s">
        <v>27</v>
      </c>
      <c r="C135" s="1"/>
      <c r="D135" s="38" t="s">
        <v>280</v>
      </c>
      <c r="E135" s="1"/>
      <c r="F135" s="1"/>
      <c r="G135" s="1"/>
      <c r="H135" s="1"/>
      <c r="I135" s="1"/>
      <c r="J135" s="1"/>
      <c r="K135" s="1"/>
      <c r="L135" s="7"/>
    </row>
    <row r="136" spans="1:12" x14ac:dyDescent="0.2">
      <c r="A136" s="9"/>
      <c r="B136" s="10" t="s">
        <v>8</v>
      </c>
      <c r="C136" s="11"/>
      <c r="D136" s="11"/>
      <c r="E136" s="12"/>
      <c r="F136" s="11"/>
      <c r="G136" s="15"/>
      <c r="H136" s="15"/>
      <c r="I136" s="15"/>
      <c r="J136" s="15"/>
      <c r="K136" s="14"/>
      <c r="L136" s="13"/>
    </row>
    <row r="137" spans="1:12" x14ac:dyDescent="0.2">
      <c r="A137" s="44"/>
      <c r="B137" s="3" t="s">
        <v>19</v>
      </c>
      <c r="C137" s="1"/>
      <c r="D137" s="38" t="s">
        <v>280</v>
      </c>
      <c r="E137" s="6"/>
      <c r="F137" s="1"/>
      <c r="G137" s="8"/>
      <c r="H137" s="8"/>
      <c r="I137" s="8"/>
      <c r="J137" s="8"/>
      <c r="K137" s="4"/>
      <c r="L137" s="7"/>
    </row>
    <row r="138" spans="1:12" x14ac:dyDescent="0.2">
      <c r="A138" s="9"/>
      <c r="B138" s="10" t="s">
        <v>8</v>
      </c>
      <c r="C138" s="11"/>
      <c r="D138" s="11"/>
      <c r="E138" s="12"/>
      <c r="F138" s="11"/>
      <c r="G138" s="14"/>
      <c r="H138" s="15"/>
      <c r="I138" s="14"/>
      <c r="J138" s="15"/>
      <c r="K138" s="14"/>
      <c r="L138" s="13"/>
    </row>
    <row r="139" spans="1:12" x14ac:dyDescent="0.2">
      <c r="A139" s="188"/>
      <c r="B139" s="79" t="s">
        <v>32</v>
      </c>
      <c r="C139" s="215"/>
      <c r="D139" s="87">
        <v>0.03</v>
      </c>
      <c r="E139" s="88"/>
      <c r="F139" s="219"/>
      <c r="G139" s="85"/>
      <c r="H139" s="89"/>
      <c r="I139" s="85"/>
      <c r="J139" s="89"/>
      <c r="K139" s="85"/>
      <c r="L139" s="93"/>
    </row>
    <row r="140" spans="1:12" x14ac:dyDescent="0.2">
      <c r="A140" s="9"/>
      <c r="B140" s="10" t="s">
        <v>8</v>
      </c>
      <c r="C140" s="11"/>
      <c r="D140" s="11"/>
      <c r="E140" s="12"/>
      <c r="F140" s="11"/>
      <c r="G140" s="14"/>
      <c r="H140" s="15"/>
      <c r="I140" s="14"/>
      <c r="J140" s="15"/>
      <c r="K140" s="14"/>
      <c r="L140" s="13"/>
    </row>
    <row r="141" spans="1:12" x14ac:dyDescent="0.2">
      <c r="A141" s="90"/>
      <c r="B141" s="91" t="s">
        <v>26</v>
      </c>
      <c r="C141" s="91"/>
      <c r="D141" s="92">
        <v>0.18</v>
      </c>
      <c r="E141" s="91"/>
      <c r="F141" s="91"/>
      <c r="G141" s="91"/>
      <c r="H141" s="91"/>
      <c r="I141" s="91"/>
      <c r="J141" s="91"/>
      <c r="K141" s="91"/>
      <c r="L141" s="93"/>
    </row>
    <row r="142" spans="1:12" x14ac:dyDescent="0.2">
      <c r="A142" s="17"/>
      <c r="B142" s="17" t="s">
        <v>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3"/>
    </row>
    <row r="144" spans="1:12" x14ac:dyDescent="0.2">
      <c r="B144" s="228"/>
    </row>
    <row r="145" spans="2:3" x14ac:dyDescent="0.2">
      <c r="B145" s="228"/>
    </row>
    <row r="146" spans="2:3" x14ac:dyDescent="0.2">
      <c r="C146" s="71"/>
    </row>
    <row r="147" spans="2:3" x14ac:dyDescent="0.2">
      <c r="C147" s="71"/>
    </row>
    <row r="148" spans="2:3" x14ac:dyDescent="0.2">
      <c r="C148" s="71"/>
    </row>
    <row r="149" spans="2:3" x14ac:dyDescent="0.2">
      <c r="C149" s="71"/>
    </row>
  </sheetData>
  <mergeCells count="37">
    <mergeCell ref="B7:E7"/>
    <mergeCell ref="G7:J7"/>
    <mergeCell ref="A111:A117"/>
    <mergeCell ref="A23:A28"/>
    <mergeCell ref="A2:L2"/>
    <mergeCell ref="A3:L3"/>
    <mergeCell ref="A4:L4"/>
    <mergeCell ref="A5:L5"/>
    <mergeCell ref="G6:J6"/>
    <mergeCell ref="F9:G9"/>
    <mergeCell ref="H9:I9"/>
    <mergeCell ref="J9:K9"/>
    <mergeCell ref="A12:A14"/>
    <mergeCell ref="A15:A16"/>
    <mergeCell ref="A9:A10"/>
    <mergeCell ref="B9:B10"/>
    <mergeCell ref="C9:C10"/>
    <mergeCell ref="D9:D10"/>
    <mergeCell ref="E9:E10"/>
    <mergeCell ref="A49:A54"/>
    <mergeCell ref="A17:A22"/>
    <mergeCell ref="A29:A34"/>
    <mergeCell ref="A35:A41"/>
    <mergeCell ref="A42:A48"/>
    <mergeCell ref="A75:A80"/>
    <mergeCell ref="A81:A86"/>
    <mergeCell ref="A93:A98"/>
    <mergeCell ref="A55:A60"/>
    <mergeCell ref="A61:A68"/>
    <mergeCell ref="A69:A74"/>
    <mergeCell ref="A130:A131"/>
    <mergeCell ref="A87:A92"/>
    <mergeCell ref="A118:A122"/>
    <mergeCell ref="A123:A127"/>
    <mergeCell ref="A128:A129"/>
    <mergeCell ref="A99:A104"/>
    <mergeCell ref="A105:A110"/>
  </mergeCells>
  <conditionalFormatting sqref="B12:L14">
    <cfRule type="cellIs" dxfId="11" priority="4" stopIfTrue="1" operator="equal">
      <formula>8223.307275</formula>
    </cfRule>
  </conditionalFormatting>
  <conditionalFormatting sqref="B42">
    <cfRule type="cellIs" dxfId="10" priority="2" stopIfTrue="1" operator="equal">
      <formula>8223.307275</formula>
    </cfRule>
  </conditionalFormatting>
  <pageMargins left="0.7" right="0.7" top="0.41" bottom="0.5" header="0.3" footer="0.3"/>
  <pageSetup paperSize="9" scale="86" orientation="landscape" horizontalDpi="4294967295" verticalDpi="4294967295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2"/>
  <sheetViews>
    <sheetView tabSelected="1" zoomScale="120" zoomScaleNormal="120" workbookViewId="0">
      <selection activeCell="D239" sqref="D239"/>
    </sheetView>
  </sheetViews>
  <sheetFormatPr defaultRowHeight="12.75" x14ac:dyDescent="0.2"/>
  <cols>
    <col min="1" max="1" width="2.7109375" style="71" customWidth="1"/>
    <col min="2" max="2" width="38" style="71" customWidth="1"/>
    <col min="3" max="3" width="7.7109375" style="71" customWidth="1"/>
    <col min="4" max="4" width="7.5703125" style="71" customWidth="1"/>
    <col min="5" max="5" width="12.42578125" style="71" customWidth="1"/>
    <col min="6" max="6" width="9.140625" style="71"/>
    <col min="7" max="7" width="12.42578125" style="71" customWidth="1"/>
    <col min="8" max="8" width="9.140625" style="71"/>
    <col min="9" max="9" width="11.28515625" style="71" customWidth="1"/>
    <col min="10" max="10" width="9.7109375" style="71" customWidth="1"/>
    <col min="11" max="11" width="10.5703125" style="71" customWidth="1"/>
    <col min="12" max="12" width="12.85546875" style="71" customWidth="1"/>
    <col min="13" max="13" width="16.28515625" style="71" customWidth="1"/>
    <col min="14" max="16384" width="9.140625" style="71"/>
  </cols>
  <sheetData>
    <row r="1" spans="1:13" ht="6.75" customHeight="1" x14ac:dyDescent="0.2"/>
    <row r="2" spans="1:13" ht="15" x14ac:dyDescent="0.2">
      <c r="A2" s="285" t="s">
        <v>217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3" ht="14.25" x14ac:dyDescent="0.2">
      <c r="A3" s="286" t="s">
        <v>82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</row>
    <row r="4" spans="1:13" ht="14.25" x14ac:dyDescent="0.2">
      <c r="A4" s="287" t="s">
        <v>133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13" ht="18.75" x14ac:dyDescent="0.2">
      <c r="A5" s="285" t="s">
        <v>274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</row>
    <row r="6" spans="1:13" ht="15.75" thickBot="1" x14ac:dyDescent="0.25">
      <c r="A6" s="109"/>
      <c r="B6" s="109"/>
      <c r="C6" s="109"/>
      <c r="D6" s="218"/>
      <c r="E6" s="218"/>
      <c r="F6" s="218"/>
      <c r="G6" s="284" t="s">
        <v>34</v>
      </c>
      <c r="H6" s="284"/>
      <c r="I6" s="284"/>
      <c r="J6" s="284"/>
      <c r="K6" s="75">
        <f>L244/1000</f>
        <v>0</v>
      </c>
      <c r="L6" s="36" t="s">
        <v>33</v>
      </c>
      <c r="M6" s="113"/>
    </row>
    <row r="7" spans="1:13" ht="15.75" thickBot="1" x14ac:dyDescent="0.25">
      <c r="A7" s="278"/>
      <c r="B7" s="278"/>
      <c r="C7" s="278"/>
      <c r="D7" s="218"/>
      <c r="E7" s="218"/>
      <c r="F7" s="218"/>
      <c r="G7" s="284" t="s">
        <v>35</v>
      </c>
      <c r="H7" s="284"/>
      <c r="I7" s="284"/>
      <c r="J7" s="284"/>
      <c r="K7" s="76">
        <f>I234/1000</f>
        <v>0</v>
      </c>
      <c r="L7" s="36" t="s">
        <v>33</v>
      </c>
    </row>
    <row r="8" spans="1:13" x14ac:dyDescent="0.2">
      <c r="A8" s="110"/>
      <c r="B8" s="300"/>
      <c r="C8" s="300"/>
      <c r="D8" s="300"/>
      <c r="E8" s="300"/>
      <c r="F8" s="97"/>
      <c r="G8" s="97"/>
      <c r="H8" s="97"/>
      <c r="I8" s="97"/>
      <c r="J8" s="97"/>
      <c r="K8" s="42"/>
      <c r="L8" s="36"/>
    </row>
    <row r="9" spans="1:13" ht="6" customHeight="1" x14ac:dyDescent="0.2"/>
    <row r="10" spans="1:13" ht="12.75" customHeight="1" x14ac:dyDescent="0.2">
      <c r="A10" s="299" t="s">
        <v>1</v>
      </c>
      <c r="B10" s="301" t="s">
        <v>2</v>
      </c>
      <c r="C10" s="299" t="s">
        <v>3</v>
      </c>
      <c r="D10" s="299" t="s">
        <v>11</v>
      </c>
      <c r="E10" s="299" t="s">
        <v>4</v>
      </c>
      <c r="F10" s="298" t="s">
        <v>17</v>
      </c>
      <c r="G10" s="298"/>
      <c r="H10" s="298" t="s">
        <v>5</v>
      </c>
      <c r="I10" s="298"/>
      <c r="J10" s="299" t="s">
        <v>6</v>
      </c>
      <c r="K10" s="299"/>
      <c r="L10" s="267" t="s">
        <v>21</v>
      </c>
    </row>
    <row r="11" spans="1:13" x14ac:dyDescent="0.2">
      <c r="A11" s="299"/>
      <c r="B11" s="301"/>
      <c r="C11" s="299"/>
      <c r="D11" s="299"/>
      <c r="E11" s="299"/>
      <c r="F11" s="268" t="s">
        <v>7</v>
      </c>
      <c r="G11" s="269" t="s">
        <v>8</v>
      </c>
      <c r="H11" s="268" t="s">
        <v>7</v>
      </c>
      <c r="I11" s="269" t="s">
        <v>8</v>
      </c>
      <c r="J11" s="268" t="s">
        <v>7</v>
      </c>
      <c r="K11" s="269" t="s">
        <v>9</v>
      </c>
      <c r="L11" s="268" t="s">
        <v>10</v>
      </c>
    </row>
    <row r="12" spans="1:13" x14ac:dyDescent="0.2">
      <c r="A12" s="270">
        <v>1</v>
      </c>
      <c r="B12" s="270">
        <v>2</v>
      </c>
      <c r="C12" s="270">
        <v>3</v>
      </c>
      <c r="D12" s="270">
        <v>4</v>
      </c>
      <c r="E12" s="270">
        <v>5</v>
      </c>
      <c r="F12" s="270">
        <v>6</v>
      </c>
      <c r="G12" s="270">
        <v>7</v>
      </c>
      <c r="H12" s="270">
        <v>8</v>
      </c>
      <c r="I12" s="270">
        <v>9</v>
      </c>
      <c r="J12" s="270">
        <v>10</v>
      </c>
      <c r="K12" s="270">
        <v>11</v>
      </c>
      <c r="L12" s="270">
        <v>12</v>
      </c>
    </row>
    <row r="13" spans="1:13" x14ac:dyDescent="0.2">
      <c r="A13" s="121"/>
      <c r="B13" s="119" t="s">
        <v>73</v>
      </c>
      <c r="C13" s="225"/>
      <c r="D13" s="225"/>
      <c r="E13" s="225"/>
      <c r="F13" s="227"/>
      <c r="G13" s="49"/>
      <c r="H13" s="227"/>
      <c r="I13" s="49"/>
      <c r="J13" s="227"/>
      <c r="K13" s="49"/>
      <c r="L13" s="227"/>
    </row>
    <row r="14" spans="1:13" ht="40.5" x14ac:dyDescent="0.2">
      <c r="A14" s="297">
        <v>1</v>
      </c>
      <c r="B14" s="117" t="s">
        <v>240</v>
      </c>
      <c r="C14" s="54" t="s">
        <v>81</v>
      </c>
      <c r="D14" s="54"/>
      <c r="E14" s="195">
        <v>365</v>
      </c>
      <c r="F14" s="54"/>
      <c r="G14" s="55"/>
      <c r="H14" s="54"/>
      <c r="I14" s="55"/>
      <c r="J14" s="54"/>
      <c r="K14" s="55"/>
      <c r="L14" s="55"/>
    </row>
    <row r="15" spans="1:13" x14ac:dyDescent="0.2">
      <c r="A15" s="297"/>
      <c r="B15" s="234" t="s">
        <v>12</v>
      </c>
      <c r="C15" s="19" t="s">
        <v>15</v>
      </c>
      <c r="D15" s="19">
        <v>2.1499999999999998E-2</v>
      </c>
      <c r="E15" s="56">
        <f>E14*D15</f>
        <v>7.8474999999999993</v>
      </c>
      <c r="F15" s="19"/>
      <c r="G15" s="50"/>
      <c r="H15" s="50"/>
      <c r="I15" s="56"/>
      <c r="J15" s="19"/>
      <c r="K15" s="50"/>
      <c r="L15" s="56"/>
    </row>
    <row r="16" spans="1:13" ht="27.75" x14ac:dyDescent="0.2">
      <c r="A16" s="297"/>
      <c r="B16" s="116" t="s">
        <v>43</v>
      </c>
      <c r="C16" s="1" t="s">
        <v>22</v>
      </c>
      <c r="D16" s="19">
        <v>4.82E-2</v>
      </c>
      <c r="E16" s="50">
        <f>D16*E14</f>
        <v>17.593</v>
      </c>
      <c r="F16" s="50"/>
      <c r="G16" s="50"/>
      <c r="H16" s="50"/>
      <c r="I16" s="50"/>
      <c r="J16" s="19"/>
      <c r="K16" s="50"/>
      <c r="L16" s="50"/>
    </row>
    <row r="17" spans="1:13" ht="38.25" x14ac:dyDescent="0.2">
      <c r="A17" s="295">
        <v>2</v>
      </c>
      <c r="B17" s="51" t="s">
        <v>168</v>
      </c>
      <c r="C17" s="72" t="s">
        <v>81</v>
      </c>
      <c r="D17" s="73"/>
      <c r="E17" s="246">
        <v>18</v>
      </c>
      <c r="F17" s="72"/>
      <c r="G17" s="74"/>
      <c r="H17" s="72"/>
      <c r="I17" s="65"/>
      <c r="J17" s="72"/>
      <c r="K17" s="74"/>
      <c r="L17" s="65"/>
    </row>
    <row r="18" spans="1:13" x14ac:dyDescent="0.2">
      <c r="A18" s="295"/>
      <c r="B18" s="234" t="s">
        <v>12</v>
      </c>
      <c r="C18" s="19" t="s">
        <v>15</v>
      </c>
      <c r="D18" s="19">
        <v>2.99</v>
      </c>
      <c r="E18" s="50">
        <f>E17*D18</f>
        <v>53.820000000000007</v>
      </c>
      <c r="F18" s="19"/>
      <c r="G18" s="50"/>
      <c r="H18" s="50"/>
      <c r="I18" s="50"/>
      <c r="J18" s="19"/>
      <c r="K18" s="50"/>
      <c r="L18" s="50"/>
    </row>
    <row r="19" spans="1:13" ht="25.5" x14ac:dyDescent="0.2">
      <c r="A19" s="295">
        <v>3</v>
      </c>
      <c r="B19" s="232" t="s">
        <v>241</v>
      </c>
      <c r="C19" s="72" t="s">
        <v>81</v>
      </c>
      <c r="D19" s="73"/>
      <c r="E19" s="209">
        <v>14.16</v>
      </c>
      <c r="F19" s="72"/>
      <c r="G19" s="74"/>
      <c r="H19" s="72"/>
      <c r="I19" s="65"/>
      <c r="J19" s="72"/>
      <c r="K19" s="74"/>
      <c r="L19" s="65"/>
    </row>
    <row r="20" spans="1:13" x14ac:dyDescent="0.2">
      <c r="A20" s="295"/>
      <c r="B20" s="234" t="s">
        <v>12</v>
      </c>
      <c r="C20" s="23" t="s">
        <v>15</v>
      </c>
      <c r="D20" s="23">
        <v>0.89</v>
      </c>
      <c r="E20" s="235">
        <f>E19*D20</f>
        <v>12.602400000000001</v>
      </c>
      <c r="F20" s="23"/>
      <c r="G20" s="23"/>
      <c r="H20" s="50"/>
      <c r="I20" s="50"/>
      <c r="J20" s="19"/>
      <c r="K20" s="50"/>
      <c r="L20" s="50"/>
    </row>
    <row r="21" spans="1:13" x14ac:dyDescent="0.2">
      <c r="A21" s="295"/>
      <c r="B21" s="234" t="s">
        <v>14</v>
      </c>
      <c r="C21" s="23" t="s">
        <v>0</v>
      </c>
      <c r="D21" s="23">
        <v>0.37</v>
      </c>
      <c r="E21" s="235">
        <f>D21*E19</f>
        <v>5.2392000000000003</v>
      </c>
      <c r="F21" s="23"/>
      <c r="G21" s="23"/>
      <c r="H21" s="19"/>
      <c r="I21" s="50"/>
      <c r="J21" s="50"/>
      <c r="K21" s="50"/>
      <c r="L21" s="50"/>
    </row>
    <row r="22" spans="1:13" x14ac:dyDescent="0.2">
      <c r="A22" s="295"/>
      <c r="B22" s="236" t="s">
        <v>23</v>
      </c>
      <c r="C22" s="23"/>
      <c r="D22" s="23"/>
      <c r="E22" s="235"/>
      <c r="F22" s="23"/>
      <c r="G22" s="23"/>
      <c r="H22" s="19"/>
      <c r="I22" s="4"/>
      <c r="J22" s="6"/>
      <c r="K22" s="4"/>
      <c r="L22" s="4"/>
    </row>
    <row r="23" spans="1:13" ht="15" x14ac:dyDescent="0.2">
      <c r="A23" s="295"/>
      <c r="B23" s="247" t="s">
        <v>242</v>
      </c>
      <c r="C23" s="23" t="s">
        <v>45</v>
      </c>
      <c r="D23" s="23">
        <v>1.1499999999999999</v>
      </c>
      <c r="E23" s="235">
        <f>D23*E19</f>
        <v>16.283999999999999</v>
      </c>
      <c r="F23" s="20"/>
      <c r="G23" s="20"/>
      <c r="H23" s="19"/>
      <c r="I23" s="4"/>
      <c r="J23" s="6"/>
      <c r="K23" s="4"/>
      <c r="L23" s="4"/>
    </row>
    <row r="24" spans="1:13" x14ac:dyDescent="0.2">
      <c r="A24" s="295"/>
      <c r="B24" s="234" t="s">
        <v>18</v>
      </c>
      <c r="C24" s="23" t="s">
        <v>0</v>
      </c>
      <c r="D24" s="23">
        <v>0.02</v>
      </c>
      <c r="E24" s="235">
        <f>D24*E19</f>
        <v>0.28320000000000001</v>
      </c>
      <c r="F24" s="20"/>
      <c r="G24" s="235"/>
      <c r="H24" s="19"/>
      <c r="I24" s="4"/>
      <c r="J24" s="6"/>
      <c r="K24" s="4"/>
      <c r="L24" s="4"/>
    </row>
    <row r="25" spans="1:13" ht="25.5" x14ac:dyDescent="0.2">
      <c r="A25" s="297">
        <v>4</v>
      </c>
      <c r="B25" s="248" t="s">
        <v>258</v>
      </c>
      <c r="C25" s="54" t="s">
        <v>81</v>
      </c>
      <c r="D25" s="54"/>
      <c r="E25" s="18">
        <v>10.62</v>
      </c>
      <c r="F25" s="48"/>
      <c r="G25" s="55"/>
      <c r="H25" s="54"/>
      <c r="I25" s="55"/>
      <c r="J25" s="54"/>
      <c r="K25" s="55"/>
      <c r="L25" s="55"/>
    </row>
    <row r="26" spans="1:13" x14ac:dyDescent="0.2">
      <c r="A26" s="297"/>
      <c r="B26" s="249" t="s">
        <v>12</v>
      </c>
      <c r="C26" s="22" t="s">
        <v>15</v>
      </c>
      <c r="D26" s="22">
        <v>1.37</v>
      </c>
      <c r="E26" s="250">
        <f>E25*D26</f>
        <v>14.5494</v>
      </c>
      <c r="F26" s="22"/>
      <c r="G26" s="250"/>
      <c r="H26" s="50"/>
      <c r="I26" s="250"/>
      <c r="J26" s="22"/>
      <c r="K26" s="250"/>
      <c r="L26" s="250"/>
      <c r="M26" s="113"/>
    </row>
    <row r="27" spans="1:13" x14ac:dyDescent="0.2">
      <c r="A27" s="297"/>
      <c r="B27" s="249" t="s">
        <v>14</v>
      </c>
      <c r="C27" s="251" t="s">
        <v>0</v>
      </c>
      <c r="D27" s="22">
        <v>0.28299999999999997</v>
      </c>
      <c r="E27" s="252">
        <f>D27*E25</f>
        <v>3.0054599999999994</v>
      </c>
      <c r="F27" s="22"/>
      <c r="G27" s="250"/>
      <c r="H27" s="22"/>
      <c r="I27" s="250"/>
      <c r="J27" s="250"/>
      <c r="K27" s="250"/>
      <c r="L27" s="250"/>
    </row>
    <row r="28" spans="1:13" x14ac:dyDescent="0.2">
      <c r="A28" s="297"/>
      <c r="B28" s="236" t="s">
        <v>23</v>
      </c>
      <c r="C28" s="22"/>
      <c r="D28" s="22"/>
      <c r="E28" s="250"/>
      <c r="F28" s="22"/>
      <c r="G28" s="250"/>
      <c r="H28" s="22"/>
      <c r="I28" s="250"/>
      <c r="J28" s="22"/>
      <c r="K28" s="250"/>
      <c r="L28" s="250"/>
    </row>
    <row r="29" spans="1:13" ht="15" x14ac:dyDescent="0.2">
      <c r="A29" s="297"/>
      <c r="B29" s="249" t="s">
        <v>259</v>
      </c>
      <c r="C29" s="22" t="s">
        <v>45</v>
      </c>
      <c r="D29" s="22">
        <v>1.02</v>
      </c>
      <c r="E29" s="250">
        <f>E25*D29</f>
        <v>10.8324</v>
      </c>
      <c r="F29" s="237"/>
      <c r="G29" s="237"/>
      <c r="H29" s="22"/>
      <c r="I29" s="237"/>
      <c r="J29" s="253"/>
      <c r="K29" s="237"/>
      <c r="L29" s="237"/>
    </row>
    <row r="30" spans="1:13" x14ac:dyDescent="0.2">
      <c r="A30" s="297"/>
      <c r="B30" s="249" t="s">
        <v>18</v>
      </c>
      <c r="C30" s="251" t="s">
        <v>0</v>
      </c>
      <c r="D30" s="237">
        <v>0.62</v>
      </c>
      <c r="E30" s="237">
        <f>D30*E25</f>
        <v>6.5843999999999996</v>
      </c>
      <c r="F30" s="237"/>
      <c r="G30" s="237"/>
      <c r="H30" s="22"/>
      <c r="I30" s="237"/>
      <c r="J30" s="253"/>
      <c r="K30" s="237"/>
      <c r="L30" s="237"/>
    </row>
    <row r="31" spans="1:13" ht="53.25" x14ac:dyDescent="0.3">
      <c r="A31" s="296">
        <v>5</v>
      </c>
      <c r="B31" s="117" t="s">
        <v>243</v>
      </c>
      <c r="C31" s="54" t="s">
        <v>81</v>
      </c>
      <c r="D31" s="18"/>
      <c r="E31" s="18">
        <v>80.97</v>
      </c>
      <c r="F31" s="18"/>
      <c r="G31" s="18"/>
      <c r="H31" s="18"/>
      <c r="I31" s="18"/>
      <c r="J31" s="18"/>
      <c r="K31" s="18"/>
      <c r="L31" s="18"/>
    </row>
    <row r="32" spans="1:13" x14ac:dyDescent="0.2">
      <c r="A32" s="296"/>
      <c r="B32" s="116" t="s">
        <v>53</v>
      </c>
      <c r="C32" s="19" t="s">
        <v>15</v>
      </c>
      <c r="D32" s="50">
        <v>8.01</v>
      </c>
      <c r="E32" s="50">
        <f>E31*D32</f>
        <v>648.56970000000001</v>
      </c>
      <c r="F32" s="1"/>
      <c r="G32" s="4"/>
      <c r="H32" s="50"/>
      <c r="I32" s="4"/>
      <c r="J32" s="1"/>
      <c r="K32" s="1"/>
      <c r="L32" s="4"/>
    </row>
    <row r="33" spans="1:12" x14ac:dyDescent="0.2">
      <c r="A33" s="296"/>
      <c r="B33" s="116" t="s">
        <v>25</v>
      </c>
      <c r="C33" s="19" t="s">
        <v>0</v>
      </c>
      <c r="D33" s="1">
        <v>1.23</v>
      </c>
      <c r="E33" s="4">
        <f>D33*E31</f>
        <v>99.593099999999993</v>
      </c>
      <c r="F33" s="1"/>
      <c r="G33" s="1"/>
      <c r="H33" s="1"/>
      <c r="I33" s="1"/>
      <c r="J33" s="4"/>
      <c r="K33" s="4"/>
      <c r="L33" s="4"/>
    </row>
    <row r="34" spans="1:12" x14ac:dyDescent="0.2">
      <c r="A34" s="296"/>
      <c r="B34" s="233" t="s">
        <v>23</v>
      </c>
      <c r="C34" s="1"/>
      <c r="D34" s="39"/>
      <c r="E34" s="4"/>
      <c r="F34" s="19"/>
      <c r="G34" s="60"/>
      <c r="H34" s="19"/>
      <c r="I34" s="50"/>
      <c r="J34" s="19"/>
      <c r="K34" s="60"/>
      <c r="L34" s="4"/>
    </row>
    <row r="35" spans="1:12" ht="15" x14ac:dyDescent="0.2">
      <c r="A35" s="296"/>
      <c r="B35" s="249" t="s">
        <v>260</v>
      </c>
      <c r="C35" s="1" t="s">
        <v>45</v>
      </c>
      <c r="D35" s="19">
        <v>1.0149999999999999</v>
      </c>
      <c r="E35" s="4">
        <f>D35*E31</f>
        <v>82.184549999999987</v>
      </c>
      <c r="F35" s="20"/>
      <c r="G35" s="20"/>
      <c r="H35" s="21"/>
      <c r="I35" s="22"/>
      <c r="J35" s="1"/>
      <c r="K35" s="4"/>
      <c r="L35" s="4"/>
    </row>
    <row r="36" spans="1:12" x14ac:dyDescent="0.2">
      <c r="A36" s="296"/>
      <c r="B36" s="116" t="s">
        <v>152</v>
      </c>
      <c r="C36" s="1" t="s">
        <v>13</v>
      </c>
      <c r="D36" s="254" t="s">
        <v>36</v>
      </c>
      <c r="E36" s="39">
        <v>9.4E-2</v>
      </c>
      <c r="F36" s="20"/>
      <c r="G36" s="20"/>
      <c r="H36" s="21"/>
      <c r="I36" s="22"/>
      <c r="J36" s="23"/>
      <c r="K36" s="23"/>
      <c r="L36" s="4"/>
    </row>
    <row r="37" spans="1:12" x14ac:dyDescent="0.2">
      <c r="A37" s="296"/>
      <c r="B37" s="116" t="s">
        <v>76</v>
      </c>
      <c r="C37" s="19" t="s">
        <v>13</v>
      </c>
      <c r="D37" s="254" t="s">
        <v>36</v>
      </c>
      <c r="E37" s="56">
        <v>7.4039999999999999</v>
      </c>
      <c r="F37" s="20"/>
      <c r="G37" s="20"/>
      <c r="H37" s="21"/>
      <c r="I37" s="22"/>
      <c r="J37" s="23"/>
      <c r="K37" s="23"/>
      <c r="L37" s="4"/>
    </row>
    <row r="38" spans="1:12" ht="15" x14ac:dyDescent="0.2">
      <c r="A38" s="296"/>
      <c r="B38" s="116" t="s">
        <v>50</v>
      </c>
      <c r="C38" s="19" t="s">
        <v>55</v>
      </c>
      <c r="D38" s="50">
        <v>1.28</v>
      </c>
      <c r="E38" s="50">
        <f>D38*E31</f>
        <v>103.6416</v>
      </c>
      <c r="F38" s="237"/>
      <c r="G38" s="20"/>
      <c r="H38" s="21"/>
      <c r="I38" s="22"/>
      <c r="J38" s="23"/>
      <c r="K38" s="23"/>
      <c r="L38" s="4"/>
    </row>
    <row r="39" spans="1:12" ht="15" x14ac:dyDescent="0.2">
      <c r="A39" s="296"/>
      <c r="B39" s="116" t="s">
        <v>99</v>
      </c>
      <c r="C39" s="19" t="s">
        <v>45</v>
      </c>
      <c r="D39" s="125">
        <v>3.9600000000000003E-2</v>
      </c>
      <c r="E39" s="50">
        <f>D39*E31</f>
        <v>3.2064120000000003</v>
      </c>
      <c r="F39" s="237"/>
      <c r="G39" s="20"/>
      <c r="H39" s="21"/>
      <c r="I39" s="22"/>
      <c r="J39" s="23"/>
      <c r="K39" s="23"/>
      <c r="L39" s="4"/>
    </row>
    <row r="40" spans="1:12" x14ac:dyDescent="0.2">
      <c r="A40" s="296"/>
      <c r="B40" s="116" t="s">
        <v>244</v>
      </c>
      <c r="C40" s="19" t="s">
        <v>31</v>
      </c>
      <c r="D40" s="254" t="s">
        <v>36</v>
      </c>
      <c r="E40" s="50">
        <v>28</v>
      </c>
      <c r="F40" s="237"/>
      <c r="G40" s="20"/>
      <c r="H40" s="21"/>
      <c r="I40" s="22"/>
      <c r="J40" s="23"/>
      <c r="K40" s="23"/>
      <c r="L40" s="4"/>
    </row>
    <row r="41" spans="1:12" x14ac:dyDescent="0.2">
      <c r="A41" s="296"/>
      <c r="B41" s="249" t="s">
        <v>18</v>
      </c>
      <c r="C41" s="19" t="s">
        <v>0</v>
      </c>
      <c r="D41" s="50">
        <v>2.09</v>
      </c>
      <c r="E41" s="50">
        <f>E31*D41</f>
        <v>169.22729999999999</v>
      </c>
      <c r="F41" s="20"/>
      <c r="G41" s="20"/>
      <c r="H41" s="21"/>
      <c r="I41" s="22"/>
      <c r="J41" s="23"/>
      <c r="K41" s="23"/>
      <c r="L41" s="4"/>
    </row>
    <row r="42" spans="1:12" x14ac:dyDescent="0.2">
      <c r="A42" s="297">
        <v>6</v>
      </c>
      <c r="B42" s="43" t="s">
        <v>245</v>
      </c>
      <c r="C42" s="54" t="s">
        <v>13</v>
      </c>
      <c r="D42" s="54"/>
      <c r="E42" s="208">
        <v>3.5999999999999997E-2</v>
      </c>
      <c r="F42" s="48"/>
      <c r="G42" s="55"/>
      <c r="H42" s="54"/>
      <c r="I42" s="55"/>
      <c r="J42" s="54"/>
      <c r="K42" s="55"/>
      <c r="L42" s="55"/>
    </row>
    <row r="43" spans="1:12" x14ac:dyDescent="0.2">
      <c r="A43" s="297"/>
      <c r="B43" s="116" t="s">
        <v>53</v>
      </c>
      <c r="C43" s="19" t="s">
        <v>15</v>
      </c>
      <c r="D43" s="1">
        <v>303</v>
      </c>
      <c r="E43" s="4">
        <f>D43*E42</f>
        <v>10.907999999999999</v>
      </c>
      <c r="F43" s="1"/>
      <c r="G43" s="4"/>
      <c r="H43" s="50"/>
      <c r="I43" s="4"/>
      <c r="J43" s="1"/>
      <c r="K43" s="1"/>
      <c r="L43" s="4"/>
    </row>
    <row r="44" spans="1:12" x14ac:dyDescent="0.2">
      <c r="A44" s="297"/>
      <c r="B44" s="116" t="s">
        <v>25</v>
      </c>
      <c r="C44" s="19" t="s">
        <v>0</v>
      </c>
      <c r="D44" s="1">
        <v>2.1</v>
      </c>
      <c r="E44" s="4">
        <f>D44*E42</f>
        <v>7.5600000000000001E-2</v>
      </c>
      <c r="F44" s="1"/>
      <c r="G44" s="1"/>
      <c r="H44" s="1"/>
      <c r="I44" s="1"/>
      <c r="J44" s="4"/>
      <c r="K44" s="4"/>
      <c r="L44" s="4"/>
    </row>
    <row r="45" spans="1:12" x14ac:dyDescent="0.2">
      <c r="A45" s="297"/>
      <c r="B45" s="233" t="s">
        <v>23</v>
      </c>
      <c r="C45" s="1"/>
      <c r="D45" s="19"/>
      <c r="E45" s="94"/>
      <c r="F45" s="1"/>
      <c r="G45" s="1"/>
      <c r="H45" s="1"/>
      <c r="I45" s="1"/>
      <c r="J45" s="1"/>
      <c r="K45" s="4"/>
      <c r="L45" s="4"/>
    </row>
    <row r="46" spans="1:12" x14ac:dyDescent="0.2">
      <c r="A46" s="297"/>
      <c r="B46" s="116" t="s">
        <v>246</v>
      </c>
      <c r="C46" s="1" t="s">
        <v>24</v>
      </c>
      <c r="D46" s="19"/>
      <c r="E46" s="4">
        <v>36</v>
      </c>
      <c r="F46" s="20"/>
      <c r="G46" s="20"/>
      <c r="H46" s="21"/>
      <c r="I46" s="22"/>
      <c r="J46" s="23"/>
      <c r="K46" s="23"/>
      <c r="L46" s="4"/>
    </row>
    <row r="47" spans="1:12" ht="38.25" x14ac:dyDescent="0.2">
      <c r="A47" s="297">
        <v>7</v>
      </c>
      <c r="B47" s="232" t="s">
        <v>247</v>
      </c>
      <c r="C47" s="72" t="s">
        <v>13</v>
      </c>
      <c r="D47" s="73"/>
      <c r="E47" s="209">
        <v>0.15</v>
      </c>
      <c r="F47" s="72"/>
      <c r="G47" s="74"/>
      <c r="H47" s="72"/>
      <c r="I47" s="65"/>
      <c r="J47" s="255"/>
      <c r="K47" s="74"/>
      <c r="L47" s="65"/>
    </row>
    <row r="48" spans="1:12" x14ac:dyDescent="0.2">
      <c r="A48" s="297"/>
      <c r="B48" s="116" t="s">
        <v>53</v>
      </c>
      <c r="C48" s="19" t="s">
        <v>15</v>
      </c>
      <c r="D48" s="50">
        <v>52.2</v>
      </c>
      <c r="E48" s="50">
        <f>E47*D48</f>
        <v>7.83</v>
      </c>
      <c r="F48" s="1"/>
      <c r="G48" s="4"/>
      <c r="H48" s="50"/>
      <c r="I48" s="4"/>
      <c r="J48" s="4"/>
      <c r="K48" s="1"/>
      <c r="L48" s="4"/>
    </row>
    <row r="49" spans="1:12" x14ac:dyDescent="0.2">
      <c r="A49" s="297"/>
      <c r="B49" s="116" t="s">
        <v>25</v>
      </c>
      <c r="C49" s="19" t="s">
        <v>0</v>
      </c>
      <c r="D49" s="1">
        <v>8.2899999999999991</v>
      </c>
      <c r="E49" s="4">
        <f>D49*E47</f>
        <v>1.2434999999999998</v>
      </c>
      <c r="F49" s="1"/>
      <c r="G49" s="1"/>
      <c r="H49" s="1"/>
      <c r="I49" s="1"/>
      <c r="J49" s="4"/>
      <c r="K49" s="4"/>
      <c r="L49" s="4"/>
    </row>
    <row r="50" spans="1:12" x14ac:dyDescent="0.2">
      <c r="A50" s="297"/>
      <c r="B50" s="233" t="s">
        <v>23</v>
      </c>
      <c r="C50" s="1"/>
      <c r="D50" s="39"/>
      <c r="E50" s="4"/>
      <c r="F50" s="19"/>
      <c r="G50" s="60"/>
      <c r="H50" s="19"/>
      <c r="I50" s="50"/>
      <c r="J50" s="19"/>
      <c r="K50" s="60"/>
      <c r="L50" s="4"/>
    </row>
    <row r="51" spans="1:12" x14ac:dyDescent="0.2">
      <c r="A51" s="297"/>
      <c r="B51" s="116" t="s">
        <v>83</v>
      </c>
      <c r="C51" s="1" t="s">
        <v>13</v>
      </c>
      <c r="D51" s="50">
        <v>1</v>
      </c>
      <c r="E51" s="4">
        <f>D51*E47</f>
        <v>0.15</v>
      </c>
      <c r="F51" s="20"/>
      <c r="G51" s="20"/>
      <c r="H51" s="21"/>
      <c r="I51" s="22"/>
      <c r="J51" s="23"/>
      <c r="K51" s="23"/>
      <c r="L51" s="4"/>
    </row>
    <row r="52" spans="1:12" x14ac:dyDescent="0.2">
      <c r="A52" s="297"/>
      <c r="B52" s="116" t="s">
        <v>79</v>
      </c>
      <c r="C52" s="1" t="s">
        <v>49</v>
      </c>
      <c r="D52" s="50">
        <v>10.5</v>
      </c>
      <c r="E52" s="4">
        <f>D52*E47</f>
        <v>1.575</v>
      </c>
      <c r="F52" s="20"/>
      <c r="G52" s="20"/>
      <c r="H52" s="21"/>
      <c r="I52" s="22"/>
      <c r="J52" s="23"/>
      <c r="K52" s="23"/>
      <c r="L52" s="4"/>
    </row>
    <row r="53" spans="1:12" x14ac:dyDescent="0.2">
      <c r="A53" s="297"/>
      <c r="B53" s="116" t="s">
        <v>54</v>
      </c>
      <c r="C53" s="1" t="s">
        <v>49</v>
      </c>
      <c r="D53" s="50">
        <v>20.7</v>
      </c>
      <c r="E53" s="4">
        <f>D53*E47</f>
        <v>3.105</v>
      </c>
      <c r="F53" s="20"/>
      <c r="G53" s="20"/>
      <c r="H53" s="21"/>
      <c r="I53" s="22"/>
      <c r="J53" s="23"/>
      <c r="K53" s="23"/>
      <c r="L53" s="4"/>
    </row>
    <row r="54" spans="1:12" x14ac:dyDescent="0.2">
      <c r="A54" s="297"/>
      <c r="B54" s="116" t="s">
        <v>80</v>
      </c>
      <c r="C54" s="1" t="s">
        <v>49</v>
      </c>
      <c r="D54" s="50">
        <v>2.5299999999999998</v>
      </c>
      <c r="E54" s="4">
        <f>D54*E47</f>
        <v>0.37949999999999995</v>
      </c>
      <c r="F54" s="20"/>
      <c r="G54" s="20"/>
      <c r="H54" s="21"/>
      <c r="I54" s="22"/>
      <c r="J54" s="23"/>
      <c r="K54" s="23"/>
      <c r="L54" s="4"/>
    </row>
    <row r="55" spans="1:12" x14ac:dyDescent="0.2">
      <c r="A55" s="297"/>
      <c r="B55" s="234" t="s">
        <v>18</v>
      </c>
      <c r="C55" s="1" t="s">
        <v>0</v>
      </c>
      <c r="D55" s="1">
        <v>2.78</v>
      </c>
      <c r="E55" s="4">
        <f>D55*E47</f>
        <v>0.41699999999999998</v>
      </c>
      <c r="F55" s="4"/>
      <c r="G55" s="4"/>
      <c r="H55" s="19"/>
      <c r="I55" s="4"/>
      <c r="J55" s="6"/>
      <c r="K55" s="4"/>
      <c r="L55" s="4"/>
    </row>
    <row r="56" spans="1:12" ht="51" x14ac:dyDescent="0.2">
      <c r="A56" s="294" t="s">
        <v>273</v>
      </c>
      <c r="B56" s="117" t="s">
        <v>248</v>
      </c>
      <c r="C56" s="54" t="s">
        <v>81</v>
      </c>
      <c r="D56" s="54"/>
      <c r="E56" s="55">
        <v>2</v>
      </c>
      <c r="F56" s="224"/>
      <c r="G56" s="256"/>
      <c r="H56" s="256"/>
      <c r="I56" s="54"/>
      <c r="J56" s="54"/>
      <c r="K56" s="54"/>
      <c r="L56" s="54"/>
    </row>
    <row r="57" spans="1:12" ht="14.25" x14ac:dyDescent="0.2">
      <c r="A57" s="294"/>
      <c r="B57" s="116" t="s">
        <v>12</v>
      </c>
      <c r="C57" s="19" t="s">
        <v>249</v>
      </c>
      <c r="D57" s="50">
        <v>2.9</v>
      </c>
      <c r="E57" s="19">
        <f>D57*E56</f>
        <v>5.8</v>
      </c>
      <c r="F57" s="1"/>
      <c r="G57" s="50"/>
      <c r="H57" s="50"/>
      <c r="I57" s="106"/>
      <c r="J57" s="106"/>
      <c r="K57" s="106"/>
      <c r="L57" s="257"/>
    </row>
    <row r="58" spans="1:12" ht="15" x14ac:dyDescent="0.2">
      <c r="A58" s="294"/>
      <c r="B58" s="116" t="s">
        <v>250</v>
      </c>
      <c r="C58" s="19" t="s">
        <v>45</v>
      </c>
      <c r="D58" s="50">
        <v>1.02</v>
      </c>
      <c r="E58" s="19">
        <f>D58*E56</f>
        <v>2.04</v>
      </c>
      <c r="F58" s="4"/>
      <c r="G58" s="258"/>
      <c r="H58" s="259"/>
      <c r="I58" s="19"/>
      <c r="J58" s="19"/>
      <c r="K58" s="19"/>
      <c r="L58" s="50"/>
    </row>
    <row r="59" spans="1:12" x14ac:dyDescent="0.2">
      <c r="A59" s="294"/>
      <c r="B59" s="116" t="s">
        <v>46</v>
      </c>
      <c r="C59" s="19" t="s">
        <v>251</v>
      </c>
      <c r="D59" s="50">
        <v>0.88</v>
      </c>
      <c r="E59" s="19">
        <f>D59*E56</f>
        <v>1.76</v>
      </c>
      <c r="F59" s="4"/>
      <c r="G59" s="258"/>
      <c r="H59" s="259"/>
      <c r="I59" s="19"/>
      <c r="J59" s="19"/>
      <c r="K59" s="19"/>
      <c r="L59" s="50"/>
    </row>
    <row r="60" spans="1:12" ht="38.25" x14ac:dyDescent="0.2">
      <c r="A60" s="295">
        <v>9</v>
      </c>
      <c r="B60" s="232" t="s">
        <v>261</v>
      </c>
      <c r="C60" s="72" t="s">
        <v>30</v>
      </c>
      <c r="D60" s="73"/>
      <c r="E60" s="246">
        <v>60</v>
      </c>
      <c r="F60" s="72"/>
      <c r="G60" s="74"/>
      <c r="H60" s="72"/>
      <c r="I60" s="65"/>
      <c r="J60" s="72"/>
      <c r="K60" s="74"/>
      <c r="L60" s="65"/>
    </row>
    <row r="61" spans="1:12" x14ac:dyDescent="0.2">
      <c r="A61" s="295"/>
      <c r="B61" s="234" t="s">
        <v>12</v>
      </c>
      <c r="C61" s="23" t="s">
        <v>15</v>
      </c>
      <c r="D61" s="23">
        <v>0.47799999999999998</v>
      </c>
      <c r="E61" s="235">
        <f>E60*D61</f>
        <v>28.68</v>
      </c>
      <c r="F61" s="23"/>
      <c r="G61" s="23"/>
      <c r="H61" s="50"/>
      <c r="I61" s="50"/>
      <c r="J61" s="19"/>
      <c r="K61" s="50"/>
      <c r="L61" s="50"/>
    </row>
    <row r="62" spans="1:12" x14ac:dyDescent="0.2">
      <c r="A62" s="295"/>
      <c r="B62" s="234" t="s">
        <v>14</v>
      </c>
      <c r="C62" s="23" t="s">
        <v>0</v>
      </c>
      <c r="D62" s="23">
        <v>3.3300000000000003E-2</v>
      </c>
      <c r="E62" s="235">
        <f>D62*E60</f>
        <v>1.9980000000000002</v>
      </c>
      <c r="F62" s="23"/>
      <c r="G62" s="23"/>
      <c r="H62" s="19"/>
      <c r="I62" s="50"/>
      <c r="J62" s="50"/>
      <c r="K62" s="50"/>
      <c r="L62" s="50"/>
    </row>
    <row r="63" spans="1:12" x14ac:dyDescent="0.2">
      <c r="A63" s="295"/>
      <c r="B63" s="233" t="s">
        <v>252</v>
      </c>
      <c r="C63" s="23"/>
      <c r="D63" s="23"/>
      <c r="E63" s="235"/>
      <c r="F63" s="23"/>
      <c r="G63" s="23"/>
      <c r="H63" s="19"/>
      <c r="I63" s="4"/>
      <c r="J63" s="4"/>
      <c r="K63" s="4"/>
      <c r="L63" s="4"/>
    </row>
    <row r="64" spans="1:12" ht="15" x14ac:dyDescent="0.2">
      <c r="A64" s="295"/>
      <c r="B64" s="247" t="s">
        <v>253</v>
      </c>
      <c r="C64" s="23" t="s">
        <v>55</v>
      </c>
      <c r="D64" s="20">
        <v>2.2999999999999998</v>
      </c>
      <c r="E64" s="235">
        <f>D64*E60</f>
        <v>138</v>
      </c>
      <c r="F64" s="20"/>
      <c r="G64" s="235"/>
      <c r="H64" s="19"/>
      <c r="I64" s="4"/>
      <c r="J64" s="4"/>
      <c r="K64" s="4"/>
      <c r="L64" s="4"/>
    </row>
    <row r="65" spans="1:12" x14ac:dyDescent="0.2">
      <c r="A65" s="295"/>
      <c r="B65" s="247" t="s">
        <v>254</v>
      </c>
      <c r="C65" s="23" t="s">
        <v>13</v>
      </c>
      <c r="D65" s="23">
        <v>4.4000000000000003E-3</v>
      </c>
      <c r="E65" s="235">
        <f>D65*E60</f>
        <v>0.26400000000000001</v>
      </c>
      <c r="F65" s="4"/>
      <c r="G65" s="235"/>
      <c r="H65" s="19"/>
      <c r="I65" s="4"/>
      <c r="J65" s="4"/>
      <c r="K65" s="4"/>
      <c r="L65" s="4"/>
    </row>
    <row r="66" spans="1:12" x14ac:dyDescent="0.2">
      <c r="A66" s="295"/>
      <c r="B66" s="234" t="s">
        <v>18</v>
      </c>
      <c r="C66" s="23" t="s">
        <v>0</v>
      </c>
      <c r="D66" s="23">
        <v>7.6799999999999993E-2</v>
      </c>
      <c r="E66" s="235">
        <f>D66*E60</f>
        <v>4.6079999999999997</v>
      </c>
      <c r="F66" s="20"/>
      <c r="G66" s="235"/>
      <c r="H66" s="19"/>
      <c r="I66" s="4"/>
      <c r="J66" s="4"/>
      <c r="K66" s="4"/>
      <c r="L66" s="4"/>
    </row>
    <row r="67" spans="1:12" ht="38.25" x14ac:dyDescent="0.2">
      <c r="A67" s="297">
        <v>10</v>
      </c>
      <c r="B67" s="232" t="s">
        <v>255</v>
      </c>
      <c r="C67" s="72" t="s">
        <v>30</v>
      </c>
      <c r="D67" s="238"/>
      <c r="E67" s="195">
        <v>118</v>
      </c>
      <c r="F67" s="240"/>
      <c r="G67" s="241"/>
      <c r="H67" s="238"/>
      <c r="I67" s="241"/>
      <c r="J67" s="238"/>
      <c r="K67" s="241"/>
      <c r="L67" s="241"/>
    </row>
    <row r="68" spans="1:12" x14ac:dyDescent="0.2">
      <c r="A68" s="297"/>
      <c r="B68" s="234" t="s">
        <v>12</v>
      </c>
      <c r="C68" s="19" t="s">
        <v>15</v>
      </c>
      <c r="D68" s="19">
        <v>0.33600000000000002</v>
      </c>
      <c r="E68" s="50">
        <f>E67*D68</f>
        <v>39.648000000000003</v>
      </c>
      <c r="F68" s="19"/>
      <c r="G68" s="50"/>
      <c r="H68" s="50"/>
      <c r="I68" s="50"/>
      <c r="J68" s="19"/>
      <c r="K68" s="50"/>
      <c r="L68" s="50"/>
    </row>
    <row r="69" spans="1:12" x14ac:dyDescent="0.2">
      <c r="A69" s="297"/>
      <c r="B69" s="234" t="s">
        <v>14</v>
      </c>
      <c r="C69" s="1" t="s">
        <v>0</v>
      </c>
      <c r="D69" s="125">
        <v>1.4999999999999999E-2</v>
      </c>
      <c r="E69" s="56">
        <f>D69*E67</f>
        <v>1.77</v>
      </c>
      <c r="F69" s="19"/>
      <c r="G69" s="50"/>
      <c r="H69" s="19"/>
      <c r="I69" s="50"/>
      <c r="J69" s="50"/>
      <c r="K69" s="50"/>
      <c r="L69" s="50"/>
    </row>
    <row r="70" spans="1:12" x14ac:dyDescent="0.2">
      <c r="A70" s="297"/>
      <c r="B70" s="233" t="s">
        <v>23</v>
      </c>
      <c r="C70" s="1"/>
      <c r="D70" s="1"/>
      <c r="E70" s="4"/>
      <c r="F70" s="1"/>
      <c r="G70" s="4"/>
      <c r="H70" s="19"/>
      <c r="I70" s="4"/>
      <c r="J70" s="6"/>
      <c r="K70" s="4"/>
      <c r="L70" s="4"/>
    </row>
    <row r="71" spans="1:12" x14ac:dyDescent="0.2">
      <c r="A71" s="297"/>
      <c r="B71" s="116" t="s">
        <v>147</v>
      </c>
      <c r="C71" s="1" t="s">
        <v>13</v>
      </c>
      <c r="D71" s="1">
        <f>0.24/100</f>
        <v>2.3999999999999998E-3</v>
      </c>
      <c r="E71" s="4">
        <f>D71*E67</f>
        <v>0.28319999999999995</v>
      </c>
      <c r="F71" s="4"/>
      <c r="G71" s="4"/>
      <c r="H71" s="19"/>
      <c r="I71" s="4"/>
      <c r="J71" s="6"/>
      <c r="K71" s="4"/>
      <c r="L71" s="4"/>
    </row>
    <row r="72" spans="1:12" x14ac:dyDescent="0.2">
      <c r="A72" s="297"/>
      <c r="B72" s="234" t="s">
        <v>18</v>
      </c>
      <c r="C72" s="1" t="s">
        <v>0</v>
      </c>
      <c r="D72" s="1">
        <f>2.28/100</f>
        <v>2.2799999999999997E-2</v>
      </c>
      <c r="E72" s="4">
        <f>D72*E67</f>
        <v>2.6903999999999999</v>
      </c>
      <c r="F72" s="4"/>
      <c r="G72" s="4"/>
      <c r="H72" s="19"/>
      <c r="I72" s="4"/>
      <c r="J72" s="6"/>
      <c r="K72" s="4"/>
      <c r="L72" s="4"/>
    </row>
    <row r="73" spans="1:12" ht="25.5" x14ac:dyDescent="0.2">
      <c r="A73" s="297">
        <v>11</v>
      </c>
      <c r="B73" s="117" t="s">
        <v>256</v>
      </c>
      <c r="C73" s="224" t="s">
        <v>13</v>
      </c>
      <c r="D73" s="224"/>
      <c r="E73" s="208">
        <v>0.112</v>
      </c>
      <c r="F73" s="224"/>
      <c r="G73" s="18"/>
      <c r="H73" s="69"/>
      <c r="I73" s="18"/>
      <c r="J73" s="69"/>
      <c r="K73" s="18"/>
      <c r="L73" s="18"/>
    </row>
    <row r="74" spans="1:12" x14ac:dyDescent="0.2">
      <c r="A74" s="297"/>
      <c r="B74" s="116" t="s">
        <v>53</v>
      </c>
      <c r="C74" s="19" t="s">
        <v>15</v>
      </c>
      <c r="D74" s="1">
        <v>22.6</v>
      </c>
      <c r="E74" s="4">
        <f>D74*E73</f>
        <v>2.5312000000000001</v>
      </c>
      <c r="F74" s="1"/>
      <c r="G74" s="4"/>
      <c r="H74" s="50"/>
      <c r="I74" s="4"/>
      <c r="J74" s="1"/>
      <c r="K74" s="1"/>
      <c r="L74" s="4"/>
    </row>
    <row r="75" spans="1:12" x14ac:dyDescent="0.2">
      <c r="A75" s="297"/>
      <c r="B75" s="116" t="s">
        <v>78</v>
      </c>
      <c r="C75" s="19" t="s">
        <v>0</v>
      </c>
      <c r="D75" s="1">
        <v>5.45</v>
      </c>
      <c r="E75" s="4">
        <f>D75*E73</f>
        <v>0.61040000000000005</v>
      </c>
      <c r="F75" s="1"/>
      <c r="G75" s="1"/>
      <c r="H75" s="1"/>
      <c r="I75" s="1"/>
      <c r="J75" s="1"/>
      <c r="K75" s="4"/>
      <c r="L75" s="4"/>
    </row>
    <row r="76" spans="1:12" x14ac:dyDescent="0.2">
      <c r="A76" s="297"/>
      <c r="B76" s="116" t="s">
        <v>25</v>
      </c>
      <c r="C76" s="19" t="s">
        <v>0</v>
      </c>
      <c r="D76" s="1">
        <v>1.33</v>
      </c>
      <c r="E76" s="4">
        <f>D76*E73</f>
        <v>0.14896000000000001</v>
      </c>
      <c r="F76" s="1"/>
      <c r="G76" s="1"/>
      <c r="H76" s="1"/>
      <c r="I76" s="1"/>
      <c r="J76" s="4"/>
      <c r="K76" s="4"/>
      <c r="L76" s="4"/>
    </row>
    <row r="77" spans="1:12" x14ac:dyDescent="0.2">
      <c r="A77" s="297"/>
      <c r="B77" s="233" t="s">
        <v>23</v>
      </c>
      <c r="C77" s="1"/>
      <c r="D77" s="19"/>
      <c r="E77" s="94"/>
      <c r="F77" s="1"/>
      <c r="G77" s="1"/>
      <c r="H77" s="1"/>
      <c r="I77" s="1"/>
      <c r="J77" s="1"/>
      <c r="K77" s="4"/>
      <c r="L77" s="4"/>
    </row>
    <row r="78" spans="1:12" x14ac:dyDescent="0.2">
      <c r="A78" s="297"/>
      <c r="B78" s="116" t="s">
        <v>83</v>
      </c>
      <c r="C78" s="1" t="s">
        <v>13</v>
      </c>
      <c r="D78" s="50">
        <v>1</v>
      </c>
      <c r="E78" s="4">
        <f>D78*E73</f>
        <v>0.112</v>
      </c>
      <c r="F78" s="20"/>
      <c r="G78" s="20"/>
      <c r="H78" s="21"/>
      <c r="I78" s="22"/>
      <c r="J78" s="23"/>
      <c r="K78" s="23"/>
      <c r="L78" s="4"/>
    </row>
    <row r="79" spans="1:12" x14ac:dyDescent="0.2">
      <c r="A79" s="297"/>
      <c r="B79" s="116" t="s">
        <v>79</v>
      </c>
      <c r="C79" s="1" t="s">
        <v>49</v>
      </c>
      <c r="D79" s="50">
        <v>1</v>
      </c>
      <c r="E79" s="4">
        <f>D79*E73</f>
        <v>0.112</v>
      </c>
      <c r="F79" s="20"/>
      <c r="G79" s="20"/>
      <c r="H79" s="21"/>
      <c r="I79" s="22"/>
      <c r="J79" s="23"/>
      <c r="K79" s="23"/>
      <c r="L79" s="4"/>
    </row>
    <row r="80" spans="1:12" x14ac:dyDescent="0.2">
      <c r="A80" s="297"/>
      <c r="B80" s="116" t="s">
        <v>80</v>
      </c>
      <c r="C80" s="1" t="s">
        <v>49</v>
      </c>
      <c r="D80" s="50">
        <v>13.4</v>
      </c>
      <c r="E80" s="4">
        <f>D80*E73</f>
        <v>1.5008000000000001</v>
      </c>
      <c r="F80" s="20"/>
      <c r="G80" s="20"/>
      <c r="H80" s="21"/>
      <c r="I80" s="22"/>
      <c r="J80" s="23"/>
      <c r="K80" s="23"/>
      <c r="L80" s="4"/>
    </row>
    <row r="81" spans="1:12" x14ac:dyDescent="0.2">
      <c r="A81" s="297"/>
      <c r="B81" s="116" t="s">
        <v>54</v>
      </c>
      <c r="C81" s="1" t="s">
        <v>49</v>
      </c>
      <c r="D81" s="50">
        <v>2.4</v>
      </c>
      <c r="E81" s="4">
        <f>D81*E73</f>
        <v>0.26879999999999998</v>
      </c>
      <c r="F81" s="20"/>
      <c r="G81" s="20"/>
      <c r="H81" s="21"/>
      <c r="I81" s="22"/>
      <c r="J81" s="23"/>
      <c r="K81" s="23"/>
      <c r="L81" s="4"/>
    </row>
    <row r="82" spans="1:12" x14ac:dyDescent="0.2">
      <c r="A82" s="297"/>
      <c r="B82" s="116" t="s">
        <v>46</v>
      </c>
      <c r="C82" s="19" t="s">
        <v>0</v>
      </c>
      <c r="D82" s="4">
        <v>2.78</v>
      </c>
      <c r="E82" s="4">
        <f>D82*E73</f>
        <v>0.31135999999999997</v>
      </c>
      <c r="F82" s="20"/>
      <c r="G82" s="20"/>
      <c r="H82" s="21"/>
      <c r="I82" s="22"/>
      <c r="J82" s="23"/>
      <c r="K82" s="23"/>
      <c r="L82" s="4"/>
    </row>
    <row r="83" spans="1:12" ht="25.5" x14ac:dyDescent="0.2">
      <c r="A83" s="296">
        <v>12</v>
      </c>
      <c r="B83" s="117" t="s">
        <v>257</v>
      </c>
      <c r="C83" s="224" t="s">
        <v>13</v>
      </c>
      <c r="D83" s="224"/>
      <c r="E83" s="208">
        <v>2.7E-2</v>
      </c>
      <c r="F83" s="224"/>
      <c r="G83" s="18"/>
      <c r="H83" s="69"/>
      <c r="I83" s="18"/>
      <c r="J83" s="69"/>
      <c r="K83" s="18"/>
      <c r="L83" s="18"/>
    </row>
    <row r="84" spans="1:12" x14ac:dyDescent="0.2">
      <c r="A84" s="296"/>
      <c r="B84" s="116" t="s">
        <v>53</v>
      </c>
      <c r="C84" s="19" t="s">
        <v>15</v>
      </c>
      <c r="D84" s="1">
        <v>63.4</v>
      </c>
      <c r="E84" s="4">
        <f>D84*E83</f>
        <v>1.7118</v>
      </c>
      <c r="F84" s="1"/>
      <c r="G84" s="4"/>
      <c r="H84" s="50"/>
      <c r="I84" s="4"/>
      <c r="J84" s="1"/>
      <c r="K84" s="1"/>
      <c r="L84" s="4"/>
    </row>
    <row r="85" spans="1:12" x14ac:dyDescent="0.2">
      <c r="A85" s="296"/>
      <c r="B85" s="116" t="s">
        <v>14</v>
      </c>
      <c r="C85" s="19" t="s">
        <v>0</v>
      </c>
      <c r="D85" s="1">
        <v>0.17</v>
      </c>
      <c r="E85" s="4">
        <f>D85*E83</f>
        <v>4.5900000000000003E-3</v>
      </c>
      <c r="F85" s="1"/>
      <c r="G85" s="1"/>
      <c r="H85" s="1"/>
      <c r="I85" s="1"/>
      <c r="J85" s="4"/>
      <c r="K85" s="4"/>
      <c r="L85" s="4"/>
    </row>
    <row r="86" spans="1:12" x14ac:dyDescent="0.2">
      <c r="A86" s="296"/>
      <c r="B86" s="233" t="s">
        <v>23</v>
      </c>
      <c r="C86" s="1"/>
      <c r="D86" s="19"/>
      <c r="E86" s="94"/>
      <c r="F86" s="1"/>
      <c r="G86" s="1"/>
      <c r="H86" s="1"/>
      <c r="I86" s="1"/>
      <c r="J86" s="1"/>
      <c r="K86" s="4"/>
      <c r="L86" s="4"/>
    </row>
    <row r="87" spans="1:12" x14ac:dyDescent="0.2">
      <c r="A87" s="296"/>
      <c r="B87" s="116" t="s">
        <v>83</v>
      </c>
      <c r="C87" s="1" t="s">
        <v>13</v>
      </c>
      <c r="D87" s="50">
        <v>1</v>
      </c>
      <c r="E87" s="4">
        <f>D87*E83</f>
        <v>2.7E-2</v>
      </c>
      <c r="F87" s="20"/>
      <c r="G87" s="20"/>
      <c r="H87" s="21"/>
      <c r="I87" s="22"/>
      <c r="J87" s="23"/>
      <c r="K87" s="23"/>
      <c r="L87" s="4"/>
    </row>
    <row r="88" spans="1:12" x14ac:dyDescent="0.2">
      <c r="A88" s="296"/>
      <c r="B88" s="116" t="s">
        <v>79</v>
      </c>
      <c r="C88" s="1" t="s">
        <v>49</v>
      </c>
      <c r="D88" s="50">
        <v>5</v>
      </c>
      <c r="E88" s="4">
        <f>D88*E83</f>
        <v>0.13500000000000001</v>
      </c>
      <c r="F88" s="20"/>
      <c r="G88" s="20"/>
      <c r="H88" s="21"/>
      <c r="I88" s="22"/>
      <c r="J88" s="23"/>
      <c r="K88" s="23"/>
      <c r="L88" s="4"/>
    </row>
    <row r="89" spans="1:12" x14ac:dyDescent="0.2">
      <c r="A89" s="296"/>
      <c r="B89" s="116" t="s">
        <v>54</v>
      </c>
      <c r="C89" s="1" t="s">
        <v>49</v>
      </c>
      <c r="D89" s="50">
        <v>0.12</v>
      </c>
      <c r="E89" s="4">
        <f>D89*E83</f>
        <v>3.2399999999999998E-3</v>
      </c>
      <c r="F89" s="20"/>
      <c r="G89" s="20"/>
      <c r="H89" s="21"/>
      <c r="I89" s="22"/>
      <c r="J89" s="23"/>
      <c r="K89" s="23"/>
      <c r="L89" s="4"/>
    </row>
    <row r="90" spans="1:12" x14ac:dyDescent="0.2">
      <c r="A90" s="296"/>
      <c r="B90" s="116" t="s">
        <v>46</v>
      </c>
      <c r="C90" s="19" t="s">
        <v>0</v>
      </c>
      <c r="D90" s="4">
        <v>2.78</v>
      </c>
      <c r="E90" s="4">
        <f>D90*E83</f>
        <v>7.5059999999999988E-2</v>
      </c>
      <c r="F90" s="20"/>
      <c r="G90" s="20"/>
      <c r="H90" s="21"/>
      <c r="I90" s="22"/>
      <c r="J90" s="23"/>
      <c r="K90" s="23"/>
      <c r="L90" s="4"/>
    </row>
    <row r="91" spans="1:12" ht="25.5" x14ac:dyDescent="0.2">
      <c r="A91" s="305">
        <v>13</v>
      </c>
      <c r="B91" s="40" t="s">
        <v>197</v>
      </c>
      <c r="C91" s="72" t="s">
        <v>81</v>
      </c>
      <c r="D91" s="73"/>
      <c r="E91" s="209">
        <v>146</v>
      </c>
      <c r="F91" s="72"/>
      <c r="G91" s="74"/>
      <c r="H91" s="72"/>
      <c r="I91" s="65"/>
      <c r="J91" s="72"/>
      <c r="K91" s="74"/>
      <c r="L91" s="65"/>
    </row>
    <row r="92" spans="1:12" x14ac:dyDescent="0.2">
      <c r="A92" s="306"/>
      <c r="B92" s="3" t="s">
        <v>95</v>
      </c>
      <c r="C92" s="1" t="s">
        <v>22</v>
      </c>
      <c r="D92" s="1">
        <v>9.2099999999999994E-3</v>
      </c>
      <c r="E92" s="4">
        <f>D92*E91</f>
        <v>1.34466</v>
      </c>
      <c r="F92" s="1"/>
      <c r="G92" s="4"/>
      <c r="H92" s="1"/>
      <c r="I92" s="4"/>
      <c r="J92" s="4"/>
      <c r="K92" s="4"/>
      <c r="L92" s="4"/>
    </row>
    <row r="93" spans="1:12" ht="25.5" x14ac:dyDescent="0.2">
      <c r="A93" s="294" t="s">
        <v>213</v>
      </c>
      <c r="B93" s="232" t="s">
        <v>75</v>
      </c>
      <c r="C93" s="72" t="s">
        <v>81</v>
      </c>
      <c r="D93" s="72"/>
      <c r="E93" s="246">
        <v>164</v>
      </c>
      <c r="F93" s="72"/>
      <c r="G93" s="4"/>
      <c r="H93" s="72"/>
      <c r="I93" s="50"/>
      <c r="J93" s="72"/>
      <c r="K93" s="4"/>
      <c r="L93" s="50"/>
    </row>
    <row r="94" spans="1:12" x14ac:dyDescent="0.2">
      <c r="A94" s="294"/>
      <c r="B94" s="242" t="s">
        <v>12</v>
      </c>
      <c r="C94" s="243" t="s">
        <v>15</v>
      </c>
      <c r="D94" s="19">
        <v>1.55E-2</v>
      </c>
      <c r="E94" s="244">
        <f>D94*E93</f>
        <v>2.5419999999999998</v>
      </c>
      <c r="F94" s="243"/>
      <c r="G94" s="4"/>
      <c r="H94" s="50"/>
      <c r="I94" s="50"/>
      <c r="J94" s="243"/>
      <c r="K94" s="4"/>
      <c r="L94" s="50"/>
    </row>
    <row r="95" spans="1:12" ht="27.75" x14ac:dyDescent="0.2">
      <c r="A95" s="294"/>
      <c r="B95" s="116" t="s">
        <v>43</v>
      </c>
      <c r="C95" s="1" t="s">
        <v>22</v>
      </c>
      <c r="D95" s="19">
        <v>3.4700000000000002E-2</v>
      </c>
      <c r="E95" s="50">
        <f>D95*E93</f>
        <v>5.6908000000000003</v>
      </c>
      <c r="F95" s="19"/>
      <c r="G95" s="50"/>
      <c r="H95" s="19"/>
      <c r="I95" s="50"/>
      <c r="J95" s="19"/>
      <c r="K95" s="4"/>
      <c r="L95" s="50"/>
    </row>
    <row r="96" spans="1:12" ht="28.5" x14ac:dyDescent="0.2">
      <c r="A96" s="197"/>
      <c r="B96" s="260" t="s">
        <v>181</v>
      </c>
      <c r="C96" s="224"/>
      <c r="D96" s="224"/>
      <c r="E96" s="68"/>
      <c r="F96" s="57"/>
      <c r="G96" s="18"/>
      <c r="H96" s="69"/>
      <c r="I96" s="18"/>
      <c r="J96" s="69"/>
      <c r="K96" s="18"/>
      <c r="L96" s="18"/>
    </row>
    <row r="97" spans="1:12" ht="53.25" x14ac:dyDescent="0.2">
      <c r="A97" s="302" t="s">
        <v>214</v>
      </c>
      <c r="B97" s="117" t="s">
        <v>169</v>
      </c>
      <c r="C97" s="54" t="s">
        <v>81</v>
      </c>
      <c r="D97" s="54"/>
      <c r="E97" s="195">
        <v>96</v>
      </c>
      <c r="F97" s="54"/>
      <c r="G97" s="55"/>
      <c r="H97" s="54"/>
      <c r="I97" s="55"/>
      <c r="J97" s="54"/>
      <c r="K97" s="55"/>
      <c r="L97" s="55"/>
    </row>
    <row r="98" spans="1:12" x14ac:dyDescent="0.2">
      <c r="A98" s="303"/>
      <c r="B98" s="234" t="s">
        <v>12</v>
      </c>
      <c r="C98" s="19" t="s">
        <v>15</v>
      </c>
      <c r="D98" s="19">
        <v>2.1499999999999998E-2</v>
      </c>
      <c r="E98" s="56">
        <f>E97*D98</f>
        <v>2.0640000000000001</v>
      </c>
      <c r="F98" s="19"/>
      <c r="G98" s="50"/>
      <c r="H98" s="50"/>
      <c r="I98" s="56"/>
      <c r="J98" s="19"/>
      <c r="K98" s="50"/>
      <c r="L98" s="56"/>
    </row>
    <row r="99" spans="1:12" ht="27.75" x14ac:dyDescent="0.2">
      <c r="A99" s="304"/>
      <c r="B99" s="116" t="s">
        <v>43</v>
      </c>
      <c r="C99" s="1" t="s">
        <v>22</v>
      </c>
      <c r="D99" s="19">
        <v>4.82E-2</v>
      </c>
      <c r="E99" s="50">
        <f>D99*E97</f>
        <v>4.6272000000000002</v>
      </c>
      <c r="F99" s="50"/>
      <c r="G99" s="50"/>
      <c r="H99" s="50"/>
      <c r="I99" s="50"/>
      <c r="J99" s="19"/>
      <c r="K99" s="50"/>
      <c r="L99" s="50"/>
    </row>
    <row r="100" spans="1:12" ht="38.25" x14ac:dyDescent="0.2">
      <c r="A100" s="302" t="s">
        <v>215</v>
      </c>
      <c r="B100" s="51" t="s">
        <v>168</v>
      </c>
      <c r="C100" s="72" t="s">
        <v>81</v>
      </c>
      <c r="D100" s="73"/>
      <c r="E100" s="209">
        <v>9.6</v>
      </c>
      <c r="F100" s="72"/>
      <c r="G100" s="74"/>
      <c r="H100" s="72"/>
      <c r="I100" s="65"/>
      <c r="J100" s="72"/>
      <c r="K100" s="74"/>
      <c r="L100" s="65"/>
    </row>
    <row r="101" spans="1:12" x14ac:dyDescent="0.2">
      <c r="A101" s="304"/>
      <c r="B101" s="234" t="s">
        <v>12</v>
      </c>
      <c r="C101" s="19" t="s">
        <v>15</v>
      </c>
      <c r="D101" s="19">
        <v>2.99</v>
      </c>
      <c r="E101" s="50">
        <f>E100*D101</f>
        <v>28.704000000000001</v>
      </c>
      <c r="F101" s="19"/>
      <c r="G101" s="50"/>
      <c r="H101" s="50"/>
      <c r="I101" s="50"/>
      <c r="J101" s="19"/>
      <c r="K101" s="50"/>
      <c r="L101" s="50"/>
    </row>
    <row r="102" spans="1:12" ht="25.5" x14ac:dyDescent="0.2">
      <c r="A102" s="294" t="s">
        <v>185</v>
      </c>
      <c r="B102" s="232" t="s">
        <v>170</v>
      </c>
      <c r="C102" s="72" t="s">
        <v>81</v>
      </c>
      <c r="D102" s="72"/>
      <c r="E102" s="209">
        <v>74</v>
      </c>
      <c r="F102" s="72"/>
      <c r="G102" s="4"/>
      <c r="H102" s="72"/>
      <c r="I102" s="50"/>
      <c r="J102" s="72"/>
      <c r="K102" s="4"/>
      <c r="L102" s="50"/>
    </row>
    <row r="103" spans="1:12" x14ac:dyDescent="0.2">
      <c r="A103" s="294"/>
      <c r="B103" s="242" t="s">
        <v>12</v>
      </c>
      <c r="C103" s="243" t="s">
        <v>15</v>
      </c>
      <c r="D103" s="19">
        <v>1.55E-2</v>
      </c>
      <c r="E103" s="261">
        <f>D103*E102</f>
        <v>1.147</v>
      </c>
      <c r="F103" s="243"/>
      <c r="G103" s="4"/>
      <c r="H103" s="50"/>
      <c r="I103" s="50"/>
      <c r="J103" s="243"/>
      <c r="K103" s="4"/>
      <c r="L103" s="50"/>
    </row>
    <row r="104" spans="1:12" x14ac:dyDescent="0.2">
      <c r="A104" s="294"/>
      <c r="B104" s="242" t="s">
        <v>171</v>
      </c>
      <c r="C104" s="1" t="s">
        <v>22</v>
      </c>
      <c r="D104" s="19">
        <v>3.4700000000000002E-2</v>
      </c>
      <c r="E104" s="50">
        <f>D104*E102</f>
        <v>2.5678000000000001</v>
      </c>
      <c r="F104" s="19"/>
      <c r="G104" s="50"/>
      <c r="H104" s="19"/>
      <c r="I104" s="50"/>
      <c r="J104" s="19"/>
      <c r="K104" s="4"/>
      <c r="L104" s="50"/>
    </row>
    <row r="105" spans="1:12" ht="15" x14ac:dyDescent="0.2">
      <c r="A105" s="302" t="s">
        <v>186</v>
      </c>
      <c r="B105" s="262" t="s">
        <v>172</v>
      </c>
      <c r="C105" s="72" t="s">
        <v>81</v>
      </c>
      <c r="D105" s="73"/>
      <c r="E105" s="209">
        <v>4</v>
      </c>
      <c r="F105" s="72"/>
      <c r="G105" s="74"/>
      <c r="H105" s="72"/>
      <c r="I105" s="65"/>
      <c r="J105" s="72"/>
      <c r="K105" s="74"/>
      <c r="L105" s="65"/>
    </row>
    <row r="106" spans="1:12" x14ac:dyDescent="0.2">
      <c r="A106" s="304"/>
      <c r="B106" s="234" t="s">
        <v>12</v>
      </c>
      <c r="C106" s="19" t="s">
        <v>15</v>
      </c>
      <c r="D106" s="19">
        <v>1.21</v>
      </c>
      <c r="E106" s="50">
        <f>E105*D106</f>
        <v>4.84</v>
      </c>
      <c r="F106" s="19"/>
      <c r="G106" s="50"/>
      <c r="H106" s="50"/>
      <c r="I106" s="50"/>
      <c r="J106" s="19"/>
      <c r="K106" s="50"/>
      <c r="L106" s="50"/>
    </row>
    <row r="107" spans="1:12" ht="38.25" x14ac:dyDescent="0.2">
      <c r="A107" s="302" t="s">
        <v>187</v>
      </c>
      <c r="B107" s="232" t="s">
        <v>173</v>
      </c>
      <c r="C107" s="72" t="s">
        <v>81</v>
      </c>
      <c r="D107" s="73"/>
      <c r="E107" s="209">
        <v>1.92</v>
      </c>
      <c r="F107" s="72"/>
      <c r="G107" s="74"/>
      <c r="H107" s="72"/>
      <c r="I107" s="65"/>
      <c r="J107" s="72"/>
      <c r="K107" s="74"/>
      <c r="L107" s="65"/>
    </row>
    <row r="108" spans="1:12" x14ac:dyDescent="0.2">
      <c r="A108" s="303"/>
      <c r="B108" s="234" t="s">
        <v>12</v>
      </c>
      <c r="C108" s="23" t="s">
        <v>15</v>
      </c>
      <c r="D108" s="23">
        <v>0.89</v>
      </c>
      <c r="E108" s="235">
        <f>E107*D108</f>
        <v>1.7087999999999999</v>
      </c>
      <c r="F108" s="23"/>
      <c r="G108" s="23"/>
      <c r="H108" s="50"/>
      <c r="I108" s="50"/>
      <c r="J108" s="19"/>
      <c r="K108" s="50"/>
      <c r="L108" s="50"/>
    </row>
    <row r="109" spans="1:12" x14ac:dyDescent="0.2">
      <c r="A109" s="303"/>
      <c r="B109" s="234" t="s">
        <v>14</v>
      </c>
      <c r="C109" s="23" t="s">
        <v>0</v>
      </c>
      <c r="D109" s="23">
        <v>0.37</v>
      </c>
      <c r="E109" s="235">
        <f>D109*E107</f>
        <v>0.71039999999999992</v>
      </c>
      <c r="F109" s="23"/>
      <c r="G109" s="23"/>
      <c r="H109" s="19"/>
      <c r="I109" s="50"/>
      <c r="J109" s="50"/>
      <c r="K109" s="50"/>
      <c r="L109" s="50"/>
    </row>
    <row r="110" spans="1:12" x14ac:dyDescent="0.2">
      <c r="A110" s="303"/>
      <c r="B110" s="236" t="s">
        <v>23</v>
      </c>
      <c r="C110" s="23"/>
      <c r="D110" s="23"/>
      <c r="E110" s="235"/>
      <c r="F110" s="23"/>
      <c r="G110" s="23"/>
      <c r="H110" s="19"/>
      <c r="I110" s="4"/>
      <c r="J110" s="6"/>
      <c r="K110" s="4"/>
      <c r="L110" s="4"/>
    </row>
    <row r="111" spans="1:12" ht="16.5" x14ac:dyDescent="0.2">
      <c r="A111" s="303"/>
      <c r="B111" s="247" t="s">
        <v>146</v>
      </c>
      <c r="C111" s="1" t="s">
        <v>174</v>
      </c>
      <c r="D111" s="23">
        <v>1.1499999999999999</v>
      </c>
      <c r="E111" s="235">
        <f>D111*E107</f>
        <v>2.2079999999999997</v>
      </c>
      <c r="F111" s="20"/>
      <c r="G111" s="235"/>
      <c r="H111" s="19"/>
      <c r="I111" s="4"/>
      <c r="J111" s="6"/>
      <c r="K111" s="4"/>
      <c r="L111" s="4"/>
    </row>
    <row r="112" spans="1:12" x14ac:dyDescent="0.2">
      <c r="A112" s="304"/>
      <c r="B112" s="234" t="s">
        <v>18</v>
      </c>
      <c r="C112" s="23" t="s">
        <v>0</v>
      </c>
      <c r="D112" s="23">
        <v>0.02</v>
      </c>
      <c r="E112" s="235">
        <f>D112*E107</f>
        <v>3.8399999999999997E-2</v>
      </c>
      <c r="F112" s="20"/>
      <c r="G112" s="235"/>
      <c r="H112" s="19"/>
      <c r="I112" s="4"/>
      <c r="J112" s="6"/>
      <c r="K112" s="4"/>
      <c r="L112" s="4"/>
    </row>
    <row r="113" spans="1:12" ht="53.25" x14ac:dyDescent="0.3">
      <c r="A113" s="302" t="s">
        <v>188</v>
      </c>
      <c r="B113" s="117" t="s">
        <v>175</v>
      </c>
      <c r="C113" s="224" t="s">
        <v>81</v>
      </c>
      <c r="D113" s="18"/>
      <c r="E113" s="18">
        <v>8.57</v>
      </c>
      <c r="F113" s="18"/>
      <c r="G113" s="18"/>
      <c r="H113" s="18"/>
      <c r="I113" s="18"/>
      <c r="J113" s="18"/>
      <c r="K113" s="18"/>
      <c r="L113" s="18"/>
    </row>
    <row r="114" spans="1:12" x14ac:dyDescent="0.2">
      <c r="A114" s="303"/>
      <c r="B114" s="116" t="s">
        <v>53</v>
      </c>
      <c r="C114" s="19" t="s">
        <v>15</v>
      </c>
      <c r="D114" s="50">
        <v>8.01</v>
      </c>
      <c r="E114" s="50">
        <f>E113*D114</f>
        <v>68.645700000000005</v>
      </c>
      <c r="F114" s="1"/>
      <c r="G114" s="4"/>
      <c r="H114" s="50"/>
      <c r="I114" s="4"/>
      <c r="J114" s="1"/>
      <c r="K114" s="1"/>
      <c r="L114" s="4"/>
    </row>
    <row r="115" spans="1:12" x14ac:dyDescent="0.2">
      <c r="A115" s="303"/>
      <c r="B115" s="116" t="s">
        <v>25</v>
      </c>
      <c r="C115" s="19" t="s">
        <v>0</v>
      </c>
      <c r="D115" s="4">
        <v>1.23</v>
      </c>
      <c r="E115" s="4">
        <f>D115*E113</f>
        <v>10.5411</v>
      </c>
      <c r="F115" s="1"/>
      <c r="G115" s="1"/>
      <c r="H115" s="1"/>
      <c r="I115" s="1"/>
      <c r="J115" s="4"/>
      <c r="K115" s="4"/>
      <c r="L115" s="4"/>
    </row>
    <row r="116" spans="1:12" x14ac:dyDescent="0.2">
      <c r="A116" s="303"/>
      <c r="B116" s="233" t="s">
        <v>23</v>
      </c>
      <c r="C116" s="1"/>
      <c r="D116" s="39"/>
      <c r="E116" s="4"/>
      <c r="F116" s="19"/>
      <c r="G116" s="60"/>
      <c r="H116" s="19"/>
      <c r="I116" s="50"/>
      <c r="J116" s="19"/>
      <c r="K116" s="60"/>
      <c r="L116" s="4"/>
    </row>
    <row r="117" spans="1:12" x14ac:dyDescent="0.2">
      <c r="A117" s="303"/>
      <c r="B117" s="116" t="s">
        <v>152</v>
      </c>
      <c r="C117" s="1" t="s">
        <v>13</v>
      </c>
      <c r="D117" s="19" t="s">
        <v>36</v>
      </c>
      <c r="E117" s="39">
        <v>1.6E-2</v>
      </c>
      <c r="F117" s="20"/>
      <c r="G117" s="20"/>
      <c r="H117" s="21"/>
      <c r="I117" s="22"/>
      <c r="J117" s="23"/>
      <c r="K117" s="23"/>
      <c r="L117" s="4"/>
    </row>
    <row r="118" spans="1:12" x14ac:dyDescent="0.2">
      <c r="A118" s="303"/>
      <c r="B118" s="116" t="s">
        <v>76</v>
      </c>
      <c r="C118" s="19" t="s">
        <v>13</v>
      </c>
      <c r="D118" s="50" t="s">
        <v>36</v>
      </c>
      <c r="E118" s="56">
        <v>0.88500000000000001</v>
      </c>
      <c r="F118" s="20"/>
      <c r="G118" s="20"/>
      <c r="H118" s="21"/>
      <c r="I118" s="22"/>
      <c r="J118" s="23"/>
      <c r="K118" s="23"/>
      <c r="L118" s="4"/>
    </row>
    <row r="119" spans="1:12" ht="16.5" x14ac:dyDescent="0.2">
      <c r="A119" s="303"/>
      <c r="B119" s="3" t="s">
        <v>176</v>
      </c>
      <c r="C119" s="1" t="s">
        <v>174</v>
      </c>
      <c r="D119" s="19">
        <v>1.0149999999999999</v>
      </c>
      <c r="E119" s="4">
        <f>D119*E113</f>
        <v>8.6985499999999991</v>
      </c>
      <c r="F119" s="20"/>
      <c r="G119" s="20"/>
      <c r="H119" s="21"/>
      <c r="I119" s="22"/>
      <c r="J119" s="1"/>
      <c r="K119" s="4"/>
      <c r="L119" s="4"/>
    </row>
    <row r="120" spans="1:12" ht="16.5" x14ac:dyDescent="0.2">
      <c r="A120" s="303"/>
      <c r="B120" s="3" t="s">
        <v>50</v>
      </c>
      <c r="C120" s="1" t="s">
        <v>177</v>
      </c>
      <c r="D120" s="50">
        <v>1.28</v>
      </c>
      <c r="E120" s="50">
        <f>D120*E113</f>
        <v>10.9696</v>
      </c>
      <c r="F120" s="237"/>
      <c r="G120" s="20"/>
      <c r="H120" s="21"/>
      <c r="I120" s="22"/>
      <c r="J120" s="23"/>
      <c r="K120" s="23"/>
      <c r="L120" s="4"/>
    </row>
    <row r="121" spans="1:12" ht="16.5" x14ac:dyDescent="0.2">
      <c r="A121" s="303"/>
      <c r="B121" s="116" t="s">
        <v>77</v>
      </c>
      <c r="C121" s="1" t="s">
        <v>174</v>
      </c>
      <c r="D121" s="125">
        <v>3.9600000000000003E-2</v>
      </c>
      <c r="E121" s="50">
        <f>D121*E113</f>
        <v>0.33937200000000006</v>
      </c>
      <c r="F121" s="237"/>
      <c r="G121" s="20"/>
      <c r="H121" s="21"/>
      <c r="I121" s="22"/>
      <c r="J121" s="23"/>
      <c r="K121" s="23"/>
      <c r="L121" s="4"/>
    </row>
    <row r="122" spans="1:12" x14ac:dyDescent="0.2">
      <c r="A122" s="303"/>
      <c r="B122" s="3" t="s">
        <v>178</v>
      </c>
      <c r="C122" s="1" t="s">
        <v>24</v>
      </c>
      <c r="D122" s="226" t="s">
        <v>36</v>
      </c>
      <c r="E122" s="4">
        <v>1</v>
      </c>
      <c r="F122" s="50"/>
      <c r="G122" s="50"/>
      <c r="H122" s="19"/>
      <c r="I122" s="50"/>
      <c r="J122" s="19"/>
      <c r="K122" s="50"/>
      <c r="L122" s="50"/>
    </row>
    <row r="123" spans="1:12" x14ac:dyDescent="0.2">
      <c r="A123" s="304"/>
      <c r="B123" s="234" t="s">
        <v>18</v>
      </c>
      <c r="C123" s="19" t="s">
        <v>0</v>
      </c>
      <c r="D123" s="50">
        <v>2.09</v>
      </c>
      <c r="E123" s="50">
        <f>E113*D123</f>
        <v>17.911300000000001</v>
      </c>
      <c r="F123" s="20"/>
      <c r="G123" s="20"/>
      <c r="H123" s="21"/>
      <c r="I123" s="22"/>
      <c r="J123" s="23"/>
      <c r="K123" s="23"/>
      <c r="L123" s="4"/>
    </row>
    <row r="124" spans="1:12" ht="38.25" x14ac:dyDescent="0.2">
      <c r="A124" s="302" t="s">
        <v>189</v>
      </c>
      <c r="B124" s="232" t="s">
        <v>179</v>
      </c>
      <c r="C124" s="72" t="s">
        <v>30</v>
      </c>
      <c r="D124" s="238"/>
      <c r="E124" s="239">
        <v>41.3</v>
      </c>
      <c r="F124" s="240"/>
      <c r="G124" s="241"/>
      <c r="H124" s="238"/>
      <c r="I124" s="241"/>
      <c r="J124" s="238"/>
      <c r="K124" s="241"/>
      <c r="L124" s="241"/>
    </row>
    <row r="125" spans="1:12" x14ac:dyDescent="0.2">
      <c r="A125" s="303"/>
      <c r="B125" s="234" t="s">
        <v>12</v>
      </c>
      <c r="C125" s="19" t="s">
        <v>15</v>
      </c>
      <c r="D125" s="19">
        <v>0.33600000000000002</v>
      </c>
      <c r="E125" s="50">
        <f>E124*D125</f>
        <v>13.876799999999999</v>
      </c>
      <c r="F125" s="19"/>
      <c r="G125" s="50"/>
      <c r="H125" s="50"/>
      <c r="I125" s="50"/>
      <c r="J125" s="19"/>
      <c r="K125" s="50"/>
      <c r="L125" s="50"/>
    </row>
    <row r="126" spans="1:12" x14ac:dyDescent="0.2">
      <c r="A126" s="303"/>
      <c r="B126" s="234" t="s">
        <v>14</v>
      </c>
      <c r="C126" s="1" t="s">
        <v>0</v>
      </c>
      <c r="D126" s="19">
        <v>1.4999999999999999E-2</v>
      </c>
      <c r="E126" s="56">
        <f>D126*E124</f>
        <v>0.61949999999999994</v>
      </c>
      <c r="F126" s="19"/>
      <c r="G126" s="50"/>
      <c r="H126" s="19"/>
      <c r="I126" s="50"/>
      <c r="J126" s="50"/>
      <c r="K126" s="50"/>
      <c r="L126" s="50"/>
    </row>
    <row r="127" spans="1:12" x14ac:dyDescent="0.2">
      <c r="A127" s="303"/>
      <c r="B127" s="236" t="s">
        <v>23</v>
      </c>
      <c r="C127" s="1"/>
      <c r="D127" s="1"/>
      <c r="E127" s="4"/>
      <c r="F127" s="1"/>
      <c r="G127" s="4"/>
      <c r="H127" s="19"/>
      <c r="I127" s="4"/>
      <c r="J127" s="6"/>
      <c r="K127" s="4"/>
      <c r="L127" s="4"/>
    </row>
    <row r="128" spans="1:12" x14ac:dyDescent="0.2">
      <c r="A128" s="303"/>
      <c r="B128" s="116" t="s">
        <v>147</v>
      </c>
      <c r="C128" s="1" t="s">
        <v>13</v>
      </c>
      <c r="D128" s="1">
        <f>0.24/100</f>
        <v>2.3999999999999998E-3</v>
      </c>
      <c r="E128" s="4">
        <f>D128*E124</f>
        <v>9.9119999999999986E-2</v>
      </c>
      <c r="F128" s="4"/>
      <c r="G128" s="4"/>
      <c r="H128" s="19"/>
      <c r="I128" s="4"/>
      <c r="J128" s="6"/>
      <c r="K128" s="4"/>
      <c r="L128" s="4"/>
    </row>
    <row r="129" spans="1:12" x14ac:dyDescent="0.2">
      <c r="A129" s="304"/>
      <c r="B129" s="234" t="s">
        <v>18</v>
      </c>
      <c r="C129" s="1" t="s">
        <v>0</v>
      </c>
      <c r="D129" s="1">
        <f>2.28/100</f>
        <v>2.2799999999999997E-2</v>
      </c>
      <c r="E129" s="4">
        <f>D129*E124</f>
        <v>0.94163999999999981</v>
      </c>
      <c r="F129" s="4"/>
      <c r="G129" s="4"/>
      <c r="H129" s="19"/>
      <c r="I129" s="4"/>
      <c r="J129" s="6"/>
      <c r="K129" s="4"/>
      <c r="L129" s="4"/>
    </row>
    <row r="130" spans="1:12" ht="25.5" x14ac:dyDescent="0.2">
      <c r="A130" s="302" t="s">
        <v>262</v>
      </c>
      <c r="B130" s="117" t="s">
        <v>180</v>
      </c>
      <c r="C130" s="224" t="s">
        <v>13</v>
      </c>
      <c r="D130" s="224"/>
      <c r="E130" s="18">
        <v>0.1</v>
      </c>
      <c r="F130" s="224"/>
      <c r="G130" s="18"/>
      <c r="H130" s="69"/>
      <c r="I130" s="18"/>
      <c r="J130" s="69"/>
      <c r="K130" s="18"/>
      <c r="L130" s="18"/>
    </row>
    <row r="131" spans="1:12" x14ac:dyDescent="0.2">
      <c r="A131" s="303"/>
      <c r="B131" s="116" t="s">
        <v>53</v>
      </c>
      <c r="C131" s="19" t="s">
        <v>15</v>
      </c>
      <c r="D131" s="1">
        <v>22.6</v>
      </c>
      <c r="E131" s="4">
        <f>D131*E130</f>
        <v>2.2600000000000002</v>
      </c>
      <c r="F131" s="1"/>
      <c r="G131" s="4"/>
      <c r="H131" s="50"/>
      <c r="I131" s="4"/>
      <c r="J131" s="1"/>
      <c r="K131" s="1"/>
      <c r="L131" s="4"/>
    </row>
    <row r="132" spans="1:12" x14ac:dyDescent="0.2">
      <c r="A132" s="303"/>
      <c r="B132" s="116" t="s">
        <v>78</v>
      </c>
      <c r="C132" s="19" t="s">
        <v>0</v>
      </c>
      <c r="D132" s="1">
        <v>5.45</v>
      </c>
      <c r="E132" s="4">
        <f>D132*E130</f>
        <v>0.54500000000000004</v>
      </c>
      <c r="F132" s="1"/>
      <c r="G132" s="1"/>
      <c r="H132" s="1"/>
      <c r="I132" s="1"/>
      <c r="J132" s="1"/>
      <c r="K132" s="4"/>
      <c r="L132" s="4"/>
    </row>
    <row r="133" spans="1:12" x14ac:dyDescent="0.2">
      <c r="A133" s="303"/>
      <c r="B133" s="116" t="s">
        <v>25</v>
      </c>
      <c r="C133" s="19" t="s">
        <v>0</v>
      </c>
      <c r="D133" s="1">
        <v>1.33</v>
      </c>
      <c r="E133" s="4">
        <f>D133*E130</f>
        <v>0.13300000000000001</v>
      </c>
      <c r="F133" s="1"/>
      <c r="G133" s="1"/>
      <c r="H133" s="1"/>
      <c r="I133" s="1"/>
      <c r="J133" s="4"/>
      <c r="K133" s="4"/>
      <c r="L133" s="4"/>
    </row>
    <row r="134" spans="1:12" x14ac:dyDescent="0.2">
      <c r="A134" s="303"/>
      <c r="B134" s="233" t="s">
        <v>23</v>
      </c>
      <c r="C134" s="1"/>
      <c r="D134" s="19"/>
      <c r="E134" s="94"/>
      <c r="F134" s="1"/>
      <c r="G134" s="1"/>
      <c r="H134" s="1"/>
      <c r="I134" s="1"/>
      <c r="J134" s="1"/>
      <c r="K134" s="4"/>
      <c r="L134" s="4"/>
    </row>
    <row r="135" spans="1:12" x14ac:dyDescent="0.2">
      <c r="A135" s="303"/>
      <c r="B135" s="116" t="s">
        <v>83</v>
      </c>
      <c r="C135" s="1" t="s">
        <v>13</v>
      </c>
      <c r="D135" s="50">
        <v>1</v>
      </c>
      <c r="E135" s="4">
        <f>D135*E130</f>
        <v>0.1</v>
      </c>
      <c r="F135" s="20"/>
      <c r="G135" s="20"/>
      <c r="H135" s="21"/>
      <c r="I135" s="22"/>
      <c r="J135" s="23"/>
      <c r="K135" s="23"/>
      <c r="L135" s="4"/>
    </row>
    <row r="136" spans="1:12" x14ac:dyDescent="0.2">
      <c r="A136" s="303"/>
      <c r="B136" s="116" t="s">
        <v>79</v>
      </c>
      <c r="C136" s="1" t="s">
        <v>49</v>
      </c>
      <c r="D136" s="50">
        <v>1</v>
      </c>
      <c r="E136" s="4">
        <f>D136*E130</f>
        <v>0.1</v>
      </c>
      <c r="F136" s="20"/>
      <c r="G136" s="20"/>
      <c r="H136" s="21"/>
      <c r="I136" s="22"/>
      <c r="J136" s="23"/>
      <c r="K136" s="23"/>
      <c r="L136" s="4"/>
    </row>
    <row r="137" spans="1:12" x14ac:dyDescent="0.2">
      <c r="A137" s="303"/>
      <c r="B137" s="116" t="s">
        <v>80</v>
      </c>
      <c r="C137" s="1" t="s">
        <v>49</v>
      </c>
      <c r="D137" s="50">
        <v>13.4</v>
      </c>
      <c r="E137" s="4">
        <f>D137*E130</f>
        <v>1.34</v>
      </c>
      <c r="F137" s="20"/>
      <c r="G137" s="20"/>
      <c r="H137" s="21"/>
      <c r="I137" s="22"/>
      <c r="J137" s="23"/>
      <c r="K137" s="23"/>
      <c r="L137" s="4"/>
    </row>
    <row r="138" spans="1:12" x14ac:dyDescent="0.2">
      <c r="A138" s="303"/>
      <c r="B138" s="116" t="s">
        <v>54</v>
      </c>
      <c r="C138" s="1" t="s">
        <v>49</v>
      </c>
      <c r="D138" s="50">
        <v>2.4</v>
      </c>
      <c r="E138" s="4">
        <f>D138*E130</f>
        <v>0.24</v>
      </c>
      <c r="F138" s="20"/>
      <c r="G138" s="20"/>
      <c r="H138" s="21"/>
      <c r="I138" s="22"/>
      <c r="J138" s="23"/>
      <c r="K138" s="23"/>
      <c r="L138" s="4"/>
    </row>
    <row r="139" spans="1:12" x14ac:dyDescent="0.2">
      <c r="A139" s="304"/>
      <c r="B139" s="116" t="s">
        <v>46</v>
      </c>
      <c r="C139" s="19" t="s">
        <v>0</v>
      </c>
      <c r="D139" s="4">
        <v>2.78</v>
      </c>
      <c r="E139" s="4">
        <f>D139*E130</f>
        <v>0.27799999999999997</v>
      </c>
      <c r="F139" s="20"/>
      <c r="G139" s="20"/>
      <c r="H139" s="21"/>
      <c r="I139" s="22"/>
      <c r="J139" s="23"/>
      <c r="K139" s="23"/>
      <c r="L139" s="4"/>
    </row>
    <row r="140" spans="1:12" ht="25.5" x14ac:dyDescent="0.2">
      <c r="A140" s="294" t="s">
        <v>263</v>
      </c>
      <c r="B140" s="232" t="s">
        <v>197</v>
      </c>
      <c r="C140" s="72" t="s">
        <v>81</v>
      </c>
      <c r="D140" s="72"/>
      <c r="E140" s="209">
        <v>74</v>
      </c>
      <c r="F140" s="72"/>
      <c r="G140" s="4"/>
      <c r="H140" s="72"/>
      <c r="I140" s="50"/>
      <c r="J140" s="72"/>
      <c r="K140" s="4"/>
      <c r="L140" s="50"/>
    </row>
    <row r="141" spans="1:12" x14ac:dyDescent="0.2">
      <c r="A141" s="294"/>
      <c r="B141" s="242" t="s">
        <v>12</v>
      </c>
      <c r="C141" s="243" t="s">
        <v>15</v>
      </c>
      <c r="D141" s="19">
        <v>1.55E-2</v>
      </c>
      <c r="E141" s="261">
        <f>D141*E140</f>
        <v>1.147</v>
      </c>
      <c r="F141" s="243"/>
      <c r="G141" s="4"/>
      <c r="H141" s="50"/>
      <c r="I141" s="50"/>
      <c r="J141" s="243"/>
      <c r="K141" s="4"/>
      <c r="L141" s="50"/>
    </row>
    <row r="142" spans="1:12" x14ac:dyDescent="0.2">
      <c r="A142" s="294"/>
      <c r="B142" s="242" t="s">
        <v>171</v>
      </c>
      <c r="C142" s="1" t="s">
        <v>22</v>
      </c>
      <c r="D142" s="19">
        <v>3.4700000000000002E-2</v>
      </c>
      <c r="E142" s="50">
        <f>D142*E140</f>
        <v>2.5678000000000001</v>
      </c>
      <c r="F142" s="19"/>
      <c r="G142" s="50"/>
      <c r="H142" s="19"/>
      <c r="I142" s="50"/>
      <c r="J142" s="19"/>
      <c r="K142" s="4"/>
      <c r="L142" s="50"/>
    </row>
    <row r="143" spans="1:12" x14ac:dyDescent="0.2">
      <c r="A143" s="200"/>
      <c r="B143" s="119" t="s">
        <v>88</v>
      </c>
      <c r="C143" s="1"/>
      <c r="D143" s="1"/>
      <c r="E143" s="39"/>
      <c r="F143" s="50"/>
      <c r="G143" s="50"/>
      <c r="H143" s="19"/>
      <c r="I143" s="50"/>
      <c r="J143" s="19"/>
      <c r="K143" s="50"/>
      <c r="L143" s="50"/>
    </row>
    <row r="144" spans="1:12" ht="40.5" x14ac:dyDescent="0.2">
      <c r="A144" s="307">
        <v>24</v>
      </c>
      <c r="B144" s="46" t="s">
        <v>89</v>
      </c>
      <c r="C144" s="224" t="s">
        <v>29</v>
      </c>
      <c r="D144" s="1"/>
      <c r="E144" s="18">
        <v>48</v>
      </c>
      <c r="F144" s="1"/>
      <c r="G144" s="50"/>
      <c r="H144" s="19"/>
      <c r="I144" s="50"/>
      <c r="J144" s="19"/>
      <c r="K144" s="50"/>
      <c r="L144" s="50"/>
    </row>
    <row r="145" spans="1:12" x14ac:dyDescent="0.2">
      <c r="A145" s="308"/>
      <c r="B145" s="3" t="s">
        <v>12</v>
      </c>
      <c r="C145" s="19" t="s">
        <v>15</v>
      </c>
      <c r="D145" s="24">
        <v>2.1499999999999998E-2</v>
      </c>
      <c r="E145" s="4">
        <f>D145*E144</f>
        <v>1.032</v>
      </c>
      <c r="F145" s="19"/>
      <c r="G145" s="50"/>
      <c r="H145" s="50"/>
      <c r="I145" s="50"/>
      <c r="J145" s="19"/>
      <c r="K145" s="50"/>
      <c r="L145" s="50"/>
    </row>
    <row r="146" spans="1:12" ht="27.75" x14ac:dyDescent="0.2">
      <c r="A146" s="309"/>
      <c r="B146" s="3" t="s">
        <v>43</v>
      </c>
      <c r="C146" s="1" t="s">
        <v>22</v>
      </c>
      <c r="D146" s="24">
        <v>4.8500000000000001E-2</v>
      </c>
      <c r="E146" s="4">
        <f>D146*E144</f>
        <v>2.3280000000000003</v>
      </c>
      <c r="F146" s="19"/>
      <c r="G146" s="50"/>
      <c r="H146" s="19"/>
      <c r="I146" s="50"/>
      <c r="J146" s="19"/>
      <c r="K146" s="50"/>
      <c r="L146" s="50"/>
    </row>
    <row r="147" spans="1:12" ht="38.25" x14ac:dyDescent="0.2">
      <c r="A147" s="307">
        <v>25</v>
      </c>
      <c r="B147" s="51" t="s">
        <v>41</v>
      </c>
      <c r="C147" s="224" t="s">
        <v>39</v>
      </c>
      <c r="D147" s="52"/>
      <c r="E147" s="18">
        <f>E144/10</f>
        <v>4.8</v>
      </c>
      <c r="F147" s="19"/>
      <c r="G147" s="50"/>
      <c r="H147" s="19"/>
      <c r="I147" s="50"/>
      <c r="J147" s="19"/>
      <c r="K147" s="50"/>
      <c r="L147" s="50"/>
    </row>
    <row r="148" spans="1:12" ht="13.5" x14ac:dyDescent="0.2">
      <c r="A148" s="309"/>
      <c r="B148" s="53" t="s">
        <v>12</v>
      </c>
      <c r="C148" s="19" t="s">
        <v>15</v>
      </c>
      <c r="D148" s="52">
        <v>2.99</v>
      </c>
      <c r="E148" s="39">
        <f>D148*E147</f>
        <v>14.352</v>
      </c>
      <c r="F148" s="19"/>
      <c r="G148" s="50"/>
      <c r="H148" s="50"/>
      <c r="I148" s="50"/>
      <c r="J148" s="19"/>
      <c r="K148" s="50"/>
      <c r="L148" s="50"/>
    </row>
    <row r="149" spans="1:12" ht="25.5" x14ac:dyDescent="0.2">
      <c r="A149" s="307">
        <v>26</v>
      </c>
      <c r="B149" s="43" t="s">
        <v>265</v>
      </c>
      <c r="C149" s="224" t="s">
        <v>31</v>
      </c>
      <c r="D149" s="1"/>
      <c r="E149" s="18">
        <v>55</v>
      </c>
      <c r="F149" s="19"/>
      <c r="G149" s="50"/>
      <c r="H149" s="19"/>
      <c r="I149" s="50"/>
      <c r="J149" s="19"/>
      <c r="K149" s="50"/>
      <c r="L149" s="50"/>
    </row>
    <row r="150" spans="1:12" x14ac:dyDescent="0.2">
      <c r="A150" s="308"/>
      <c r="B150" s="41" t="s">
        <v>12</v>
      </c>
      <c r="C150" s="226" t="s">
        <v>15</v>
      </c>
      <c r="D150" s="1">
        <v>0.42599999999999999</v>
      </c>
      <c r="E150" s="4">
        <f>D150*E149</f>
        <v>23.43</v>
      </c>
      <c r="F150" s="19"/>
      <c r="G150" s="50"/>
      <c r="H150" s="50"/>
      <c r="I150" s="50"/>
      <c r="J150" s="19"/>
      <c r="K150" s="50"/>
      <c r="L150" s="50"/>
    </row>
    <row r="151" spans="1:12" x14ac:dyDescent="0.2">
      <c r="A151" s="308"/>
      <c r="B151" s="3" t="s">
        <v>25</v>
      </c>
      <c r="C151" s="1" t="s">
        <v>0</v>
      </c>
      <c r="D151" s="1">
        <v>0.105</v>
      </c>
      <c r="E151" s="39">
        <f>D151*E149</f>
        <v>5.7749999999999995</v>
      </c>
      <c r="F151" s="19"/>
      <c r="G151" s="50"/>
      <c r="H151" s="19"/>
      <c r="I151" s="50"/>
      <c r="J151" s="50"/>
      <c r="K151" s="50"/>
      <c r="L151" s="50"/>
    </row>
    <row r="152" spans="1:12" x14ac:dyDescent="0.2">
      <c r="A152" s="308"/>
      <c r="B152" s="1" t="s">
        <v>23</v>
      </c>
      <c r="C152" s="1"/>
      <c r="D152" s="1"/>
      <c r="E152" s="39"/>
      <c r="F152" s="19"/>
      <c r="G152" s="50"/>
      <c r="H152" s="19"/>
      <c r="I152" s="50"/>
      <c r="J152" s="19"/>
      <c r="K152" s="50"/>
      <c r="L152" s="50"/>
    </row>
    <row r="153" spans="1:12" x14ac:dyDescent="0.2">
      <c r="A153" s="308"/>
      <c r="B153" s="3" t="s">
        <v>264</v>
      </c>
      <c r="C153" s="1" t="s">
        <v>48</v>
      </c>
      <c r="D153" s="1">
        <v>0.999</v>
      </c>
      <c r="E153" s="39">
        <f>D153*E149</f>
        <v>54.945</v>
      </c>
      <c r="F153" s="50"/>
      <c r="G153" s="50"/>
      <c r="H153" s="19"/>
      <c r="I153" s="50"/>
      <c r="J153" s="19"/>
      <c r="K153" s="50"/>
      <c r="L153" s="50"/>
    </row>
    <row r="154" spans="1:12" x14ac:dyDescent="0.2">
      <c r="A154" s="309"/>
      <c r="B154" s="3" t="s">
        <v>46</v>
      </c>
      <c r="C154" s="1" t="s">
        <v>0</v>
      </c>
      <c r="D154" s="24">
        <v>9.7299999999999998E-2</v>
      </c>
      <c r="E154" s="39">
        <f>D154*E149</f>
        <v>5.3514999999999997</v>
      </c>
      <c r="F154" s="50"/>
      <c r="G154" s="50"/>
      <c r="H154" s="19"/>
      <c r="I154" s="50"/>
      <c r="J154" s="19"/>
      <c r="K154" s="50"/>
      <c r="L154" s="50"/>
    </row>
    <row r="155" spans="1:12" ht="25.5" x14ac:dyDescent="0.2">
      <c r="A155" s="307">
        <v>27</v>
      </c>
      <c r="B155" s="43" t="s">
        <v>182</v>
      </c>
      <c r="C155" s="224" t="s">
        <v>31</v>
      </c>
      <c r="D155" s="1"/>
      <c r="E155" s="18">
        <v>4</v>
      </c>
      <c r="F155" s="19"/>
      <c r="G155" s="50"/>
      <c r="H155" s="19"/>
      <c r="I155" s="50"/>
      <c r="J155" s="19"/>
      <c r="K155" s="50"/>
      <c r="L155" s="50"/>
    </row>
    <row r="156" spans="1:12" x14ac:dyDescent="0.2">
      <c r="A156" s="308"/>
      <c r="B156" s="41" t="s">
        <v>12</v>
      </c>
      <c r="C156" s="226" t="s">
        <v>15</v>
      </c>
      <c r="D156" s="1">
        <v>0.42599999999999999</v>
      </c>
      <c r="E156" s="4">
        <f>D156*E155</f>
        <v>1.704</v>
      </c>
      <c r="F156" s="19"/>
      <c r="G156" s="50"/>
      <c r="H156" s="50"/>
      <c r="I156" s="50"/>
      <c r="J156" s="19"/>
      <c r="K156" s="50"/>
      <c r="L156" s="50"/>
    </row>
    <row r="157" spans="1:12" x14ac:dyDescent="0.2">
      <c r="A157" s="308"/>
      <c r="B157" s="3" t="s">
        <v>25</v>
      </c>
      <c r="C157" s="1" t="s">
        <v>0</v>
      </c>
      <c r="D157" s="1">
        <v>4.1099999999999998E-2</v>
      </c>
      <c r="E157" s="39">
        <f>D157*E155</f>
        <v>0.16439999999999999</v>
      </c>
      <c r="F157" s="19"/>
      <c r="G157" s="50"/>
      <c r="H157" s="19"/>
      <c r="I157" s="50"/>
      <c r="J157" s="50"/>
      <c r="K157" s="50"/>
      <c r="L157" s="50"/>
    </row>
    <row r="158" spans="1:12" x14ac:dyDescent="0.2">
      <c r="A158" s="308"/>
      <c r="B158" s="1" t="s">
        <v>23</v>
      </c>
      <c r="C158" s="1"/>
      <c r="D158" s="1"/>
      <c r="E158" s="39"/>
      <c r="F158" s="19"/>
      <c r="G158" s="50"/>
      <c r="H158" s="19"/>
      <c r="I158" s="50"/>
      <c r="J158" s="19"/>
      <c r="K158" s="50"/>
      <c r="L158" s="50"/>
    </row>
    <row r="159" spans="1:12" x14ac:dyDescent="0.2">
      <c r="A159" s="308"/>
      <c r="B159" s="3" t="s">
        <v>153</v>
      </c>
      <c r="C159" s="1" t="s">
        <v>48</v>
      </c>
      <c r="D159" s="1">
        <v>0.998</v>
      </c>
      <c r="E159" s="39">
        <f>D159*E155</f>
        <v>3.992</v>
      </c>
      <c r="F159" s="50"/>
      <c r="G159" s="50"/>
      <c r="H159" s="19"/>
      <c r="I159" s="50"/>
      <c r="J159" s="19"/>
      <c r="K159" s="50"/>
      <c r="L159" s="50"/>
    </row>
    <row r="160" spans="1:12" x14ac:dyDescent="0.2">
      <c r="A160" s="309"/>
      <c r="B160" s="3" t="s">
        <v>46</v>
      </c>
      <c r="C160" s="1" t="s">
        <v>0</v>
      </c>
      <c r="D160" s="24">
        <v>6.1800000000000001E-2</v>
      </c>
      <c r="E160" s="39">
        <f>D160*E155</f>
        <v>0.2472</v>
      </c>
      <c r="F160" s="50"/>
      <c r="G160" s="50"/>
      <c r="H160" s="19"/>
      <c r="I160" s="50"/>
      <c r="J160" s="19"/>
      <c r="K160" s="50"/>
      <c r="L160" s="50"/>
    </row>
    <row r="161" spans="1:12" ht="38.25" x14ac:dyDescent="0.2">
      <c r="A161" s="307">
        <v>28</v>
      </c>
      <c r="B161" s="80" t="s">
        <v>84</v>
      </c>
      <c r="C161" s="224" t="s">
        <v>51</v>
      </c>
      <c r="D161" s="54"/>
      <c r="E161" s="18">
        <v>24.33</v>
      </c>
      <c r="F161" s="114"/>
      <c r="G161" s="55"/>
      <c r="H161" s="54"/>
      <c r="I161" s="55"/>
      <c r="J161" s="54"/>
      <c r="K161" s="55"/>
      <c r="L161" s="18"/>
    </row>
    <row r="162" spans="1:12" x14ac:dyDescent="0.2">
      <c r="A162" s="308"/>
      <c r="B162" s="41" t="s">
        <v>12</v>
      </c>
      <c r="C162" s="19" t="s">
        <v>15</v>
      </c>
      <c r="D162" s="19">
        <v>0.38800000000000001</v>
      </c>
      <c r="E162" s="50">
        <f>E161*D162</f>
        <v>9.4400399999999998</v>
      </c>
      <c r="F162" s="19"/>
      <c r="G162" s="50"/>
      <c r="H162" s="50"/>
      <c r="I162" s="50"/>
      <c r="J162" s="19"/>
      <c r="K162" s="50"/>
      <c r="L162" s="50"/>
    </row>
    <row r="163" spans="1:12" x14ac:dyDescent="0.2">
      <c r="A163" s="308"/>
      <c r="B163" s="41" t="s">
        <v>14</v>
      </c>
      <c r="C163" s="1" t="s">
        <v>0</v>
      </c>
      <c r="D163" s="19">
        <v>2.9999999999999997E-4</v>
      </c>
      <c r="E163" s="56">
        <f>D163*E161</f>
        <v>7.2989999999999991E-3</v>
      </c>
      <c r="F163" s="19"/>
      <c r="G163" s="50"/>
      <c r="H163" s="19"/>
      <c r="I163" s="50"/>
      <c r="J163" s="50"/>
      <c r="K163" s="50"/>
      <c r="L163" s="50"/>
    </row>
    <row r="164" spans="1:12" x14ac:dyDescent="0.2">
      <c r="A164" s="308"/>
      <c r="B164" s="1" t="s">
        <v>23</v>
      </c>
      <c r="C164" s="1"/>
      <c r="D164" s="1"/>
      <c r="E164" s="4"/>
      <c r="F164" s="1"/>
      <c r="G164" s="4"/>
      <c r="H164" s="19"/>
      <c r="I164" s="4"/>
      <c r="J164" s="6"/>
      <c r="K164" s="4"/>
      <c r="L164" s="4"/>
    </row>
    <row r="165" spans="1:12" customFormat="1" x14ac:dyDescent="0.2">
      <c r="A165" s="308"/>
      <c r="B165" s="3" t="s">
        <v>85</v>
      </c>
      <c r="C165" s="1" t="s">
        <v>49</v>
      </c>
      <c r="D165" s="1">
        <v>0.253</v>
      </c>
      <c r="E165" s="4">
        <f>D165*E161</f>
        <v>6.1554899999999995</v>
      </c>
      <c r="F165" s="4"/>
      <c r="G165" s="4"/>
      <c r="H165" s="19"/>
      <c r="I165" s="4"/>
      <c r="J165" s="6"/>
      <c r="K165" s="4"/>
      <c r="L165" s="4"/>
    </row>
    <row r="166" spans="1:12" x14ac:dyDescent="0.2">
      <c r="A166" s="308"/>
      <c r="B166" s="3" t="s">
        <v>278</v>
      </c>
      <c r="C166" s="1" t="s">
        <v>49</v>
      </c>
      <c r="D166" s="1">
        <v>2.7E-2</v>
      </c>
      <c r="E166" s="4">
        <f>D166*E161</f>
        <v>0.65690999999999999</v>
      </c>
      <c r="F166" s="4"/>
      <c r="G166" s="4"/>
      <c r="H166" s="19"/>
      <c r="I166" s="4"/>
      <c r="J166" s="6"/>
      <c r="K166" s="4"/>
      <c r="L166" s="4"/>
    </row>
    <row r="167" spans="1:12" x14ac:dyDescent="0.2">
      <c r="A167" s="309"/>
      <c r="B167" s="41" t="s">
        <v>18</v>
      </c>
      <c r="C167" s="1" t="s">
        <v>0</v>
      </c>
      <c r="D167" s="1">
        <v>1.9E-3</v>
      </c>
      <c r="E167" s="39">
        <f>D167*E161</f>
        <v>4.6226999999999997E-2</v>
      </c>
      <c r="F167" s="4"/>
      <c r="G167" s="39"/>
      <c r="H167" s="19"/>
      <c r="I167" s="4"/>
      <c r="J167" s="6"/>
      <c r="K167" s="4"/>
      <c r="L167" s="4"/>
    </row>
    <row r="168" spans="1:12" ht="25.5" x14ac:dyDescent="0.2">
      <c r="A168" s="307">
        <v>29</v>
      </c>
      <c r="B168" s="46" t="s">
        <v>266</v>
      </c>
      <c r="C168" s="224" t="s">
        <v>24</v>
      </c>
      <c r="D168" s="224"/>
      <c r="E168" s="195">
        <v>3</v>
      </c>
      <c r="F168" s="57"/>
      <c r="G168" s="58"/>
      <c r="H168" s="59"/>
      <c r="I168" s="58"/>
      <c r="J168" s="59"/>
      <c r="K168" s="58"/>
      <c r="L168" s="58"/>
    </row>
    <row r="169" spans="1:12" x14ac:dyDescent="0.2">
      <c r="A169" s="308"/>
      <c r="B169" s="41" t="s">
        <v>12</v>
      </c>
      <c r="C169" s="1" t="s">
        <v>15</v>
      </c>
      <c r="D169" s="4">
        <v>3.1</v>
      </c>
      <c r="E169" s="4">
        <f>D169*E168</f>
        <v>9.3000000000000007</v>
      </c>
      <c r="F169" s="3"/>
      <c r="G169" s="61"/>
      <c r="H169" s="4"/>
      <c r="I169" s="4"/>
      <c r="J169" s="6"/>
      <c r="K169" s="4"/>
      <c r="L169" s="4"/>
    </row>
    <row r="170" spans="1:12" x14ac:dyDescent="0.2">
      <c r="A170" s="308"/>
      <c r="B170" s="3" t="s">
        <v>25</v>
      </c>
      <c r="C170" s="62" t="s">
        <v>0</v>
      </c>
      <c r="D170" s="1">
        <v>1.23</v>
      </c>
      <c r="E170" s="63">
        <f>D170*E168</f>
        <v>3.69</v>
      </c>
      <c r="F170" s="62"/>
      <c r="G170" s="63"/>
      <c r="H170" s="64"/>
      <c r="I170" s="63"/>
      <c r="J170" s="63"/>
      <c r="K170" s="63"/>
      <c r="L170" s="63"/>
    </row>
    <row r="171" spans="1:12" x14ac:dyDescent="0.2">
      <c r="A171" s="308"/>
      <c r="B171" s="1" t="s">
        <v>23</v>
      </c>
      <c r="C171" s="62"/>
      <c r="D171" s="1"/>
      <c r="E171" s="62"/>
      <c r="F171" s="62"/>
      <c r="G171" s="63"/>
      <c r="H171" s="64"/>
      <c r="I171" s="63"/>
      <c r="J171" s="64"/>
      <c r="K171" s="63"/>
      <c r="L171" s="63"/>
    </row>
    <row r="172" spans="1:12" x14ac:dyDescent="0.2">
      <c r="A172" s="308"/>
      <c r="B172" s="47" t="s">
        <v>267</v>
      </c>
      <c r="C172" s="62" t="s">
        <v>24</v>
      </c>
      <c r="D172" s="65" t="s">
        <v>36</v>
      </c>
      <c r="E172" s="66">
        <f>E168</f>
        <v>3</v>
      </c>
      <c r="F172" s="63"/>
      <c r="G172" s="63"/>
      <c r="H172" s="64"/>
      <c r="I172" s="63"/>
      <c r="J172" s="64"/>
      <c r="K172" s="63"/>
      <c r="L172" s="63"/>
    </row>
    <row r="173" spans="1:12" x14ac:dyDescent="0.2">
      <c r="A173" s="309"/>
      <c r="B173" s="47" t="s">
        <v>18</v>
      </c>
      <c r="C173" s="62" t="s">
        <v>0</v>
      </c>
      <c r="D173" s="1">
        <v>1.18</v>
      </c>
      <c r="E173" s="62">
        <f>D173*E168</f>
        <v>3.54</v>
      </c>
      <c r="F173" s="63"/>
      <c r="G173" s="63"/>
      <c r="H173" s="64"/>
      <c r="I173" s="63"/>
      <c r="J173" s="64"/>
      <c r="K173" s="63"/>
      <c r="L173" s="63"/>
    </row>
    <row r="174" spans="1:12" ht="25.5" x14ac:dyDescent="0.2">
      <c r="A174" s="307">
        <v>30</v>
      </c>
      <c r="B174" s="46" t="s">
        <v>86</v>
      </c>
      <c r="C174" s="224" t="s">
        <v>28</v>
      </c>
      <c r="D174" s="224"/>
      <c r="E174" s="208">
        <v>6.4000000000000001E-2</v>
      </c>
      <c r="F174" s="57"/>
      <c r="G174" s="58"/>
      <c r="H174" s="59"/>
      <c r="I174" s="58"/>
      <c r="J174" s="59"/>
      <c r="K174" s="58"/>
      <c r="L174" s="58"/>
    </row>
    <row r="175" spans="1:12" x14ac:dyDescent="0.2">
      <c r="A175" s="308"/>
      <c r="B175" s="41" t="s">
        <v>12</v>
      </c>
      <c r="C175" s="62" t="s">
        <v>15</v>
      </c>
      <c r="D175" s="94">
        <v>305</v>
      </c>
      <c r="E175" s="63">
        <f>E174*D175</f>
        <v>19.52</v>
      </c>
      <c r="F175" s="45"/>
      <c r="G175" s="67"/>
      <c r="H175" s="63"/>
      <c r="I175" s="63"/>
      <c r="J175" s="64"/>
      <c r="K175" s="63"/>
      <c r="L175" s="63"/>
    </row>
    <row r="176" spans="1:12" x14ac:dyDescent="0.2">
      <c r="A176" s="308"/>
      <c r="B176" s="3" t="s">
        <v>25</v>
      </c>
      <c r="C176" s="62" t="s">
        <v>0</v>
      </c>
      <c r="D176" s="94">
        <v>162</v>
      </c>
      <c r="E176" s="63">
        <f>E174*D176</f>
        <v>10.368</v>
      </c>
      <c r="F176" s="62"/>
      <c r="G176" s="63"/>
      <c r="H176" s="64"/>
      <c r="I176" s="63"/>
      <c r="J176" s="63"/>
      <c r="K176" s="63"/>
      <c r="L176" s="63"/>
    </row>
    <row r="177" spans="1:12" x14ac:dyDescent="0.2">
      <c r="A177" s="308"/>
      <c r="B177" s="1" t="s">
        <v>23</v>
      </c>
      <c r="C177" s="62"/>
      <c r="D177" s="94"/>
      <c r="E177" s="62"/>
      <c r="F177" s="62"/>
      <c r="G177" s="63"/>
      <c r="H177" s="64"/>
      <c r="I177" s="63"/>
      <c r="J177" s="64"/>
      <c r="K177" s="63"/>
      <c r="L177" s="63"/>
    </row>
    <row r="178" spans="1:12" x14ac:dyDescent="0.2">
      <c r="A178" s="308"/>
      <c r="B178" s="47" t="s">
        <v>268</v>
      </c>
      <c r="C178" s="62" t="s">
        <v>24</v>
      </c>
      <c r="D178" s="226" t="s">
        <v>36</v>
      </c>
      <c r="E178" s="63">
        <v>2</v>
      </c>
      <c r="F178" s="63"/>
      <c r="G178" s="63"/>
      <c r="H178" s="64"/>
      <c r="I178" s="63"/>
      <c r="J178" s="64"/>
      <c r="K178" s="63"/>
      <c r="L178" s="63"/>
    </row>
    <row r="179" spans="1:12" ht="15" x14ac:dyDescent="0.2">
      <c r="A179" s="308"/>
      <c r="B179" s="47" t="s">
        <v>269</v>
      </c>
      <c r="C179" s="62" t="s">
        <v>24</v>
      </c>
      <c r="D179" s="226" t="s">
        <v>36</v>
      </c>
      <c r="E179" s="63">
        <v>3</v>
      </c>
      <c r="F179" s="63"/>
      <c r="G179" s="63"/>
      <c r="H179" s="64"/>
      <c r="I179" s="63"/>
      <c r="J179" s="64"/>
      <c r="K179" s="63"/>
      <c r="L179" s="63"/>
    </row>
    <row r="180" spans="1:12" ht="15" x14ac:dyDescent="0.2">
      <c r="A180" s="308"/>
      <c r="B180" s="47" t="s">
        <v>270</v>
      </c>
      <c r="C180" s="62" t="s">
        <v>24</v>
      </c>
      <c r="D180" s="226" t="s">
        <v>36</v>
      </c>
      <c r="E180" s="63">
        <v>6</v>
      </c>
      <c r="F180" s="63"/>
      <c r="G180" s="63"/>
      <c r="H180" s="64"/>
      <c r="I180" s="63"/>
      <c r="J180" s="64"/>
      <c r="K180" s="63"/>
      <c r="L180" s="63"/>
    </row>
    <row r="181" spans="1:12" ht="15" x14ac:dyDescent="0.2">
      <c r="A181" s="308"/>
      <c r="B181" s="47" t="s">
        <v>161</v>
      </c>
      <c r="C181" s="62" t="s">
        <v>24</v>
      </c>
      <c r="D181" s="226" t="s">
        <v>36</v>
      </c>
      <c r="E181" s="63">
        <v>3</v>
      </c>
      <c r="F181" s="63"/>
      <c r="G181" s="63"/>
      <c r="H181" s="64"/>
      <c r="I181" s="63"/>
      <c r="J181" s="64"/>
      <c r="K181" s="63"/>
      <c r="L181" s="63"/>
    </row>
    <row r="182" spans="1:12" x14ac:dyDescent="0.2">
      <c r="A182" s="308"/>
      <c r="B182" s="47" t="s">
        <v>200</v>
      </c>
      <c r="C182" s="62" t="s">
        <v>24</v>
      </c>
      <c r="D182" s="226" t="s">
        <v>36</v>
      </c>
      <c r="E182" s="63">
        <v>1</v>
      </c>
      <c r="F182" s="63"/>
      <c r="G182" s="63"/>
      <c r="H182" s="64"/>
      <c r="I182" s="63"/>
      <c r="J182" s="64"/>
      <c r="K182" s="63"/>
      <c r="L182" s="63"/>
    </row>
    <row r="183" spans="1:12" x14ac:dyDescent="0.2">
      <c r="A183" s="309"/>
      <c r="B183" s="47" t="s">
        <v>18</v>
      </c>
      <c r="C183" s="62" t="s">
        <v>0</v>
      </c>
      <c r="D183" s="4">
        <v>24.7</v>
      </c>
      <c r="E183" s="62">
        <f>E174*D183</f>
        <v>1.5808</v>
      </c>
      <c r="F183" s="63"/>
      <c r="G183" s="63"/>
      <c r="H183" s="64"/>
      <c r="I183" s="63"/>
      <c r="J183" s="64"/>
      <c r="K183" s="63"/>
      <c r="L183" s="63"/>
    </row>
    <row r="184" spans="1:12" ht="25.5" x14ac:dyDescent="0.2">
      <c r="A184" s="307">
        <v>31</v>
      </c>
      <c r="B184" s="46" t="s">
        <v>276</v>
      </c>
      <c r="C184" s="224" t="s">
        <v>24</v>
      </c>
      <c r="D184" s="224"/>
      <c r="E184" s="18">
        <v>7</v>
      </c>
      <c r="F184" s="57"/>
      <c r="G184" s="58"/>
      <c r="H184" s="59"/>
      <c r="I184" s="58"/>
      <c r="J184" s="59"/>
      <c r="K184" s="58"/>
      <c r="L184" s="58"/>
    </row>
    <row r="185" spans="1:12" x14ac:dyDescent="0.2">
      <c r="A185" s="308"/>
      <c r="B185" s="41" t="s">
        <v>12</v>
      </c>
      <c r="C185" s="1" t="s">
        <v>15</v>
      </c>
      <c r="D185" s="39">
        <v>0.71</v>
      </c>
      <c r="E185" s="4">
        <f>D185*E184</f>
        <v>4.97</v>
      </c>
      <c r="F185" s="3"/>
      <c r="G185" s="61"/>
      <c r="H185" s="4"/>
      <c r="I185" s="4"/>
      <c r="J185" s="6"/>
      <c r="K185" s="4"/>
      <c r="L185" s="4"/>
    </row>
    <row r="186" spans="1:12" x14ac:dyDescent="0.2">
      <c r="A186" s="308"/>
      <c r="B186" s="3" t="s">
        <v>14</v>
      </c>
      <c r="C186" s="62" t="s">
        <v>0</v>
      </c>
      <c r="D186" s="39">
        <v>0.57999999999999996</v>
      </c>
      <c r="E186" s="63">
        <f>D186*E184</f>
        <v>4.0599999999999996</v>
      </c>
      <c r="F186" s="62"/>
      <c r="G186" s="63"/>
      <c r="H186" s="64"/>
      <c r="I186" s="63"/>
      <c r="J186" s="63"/>
      <c r="K186" s="63"/>
      <c r="L186" s="63"/>
    </row>
    <row r="187" spans="1:12" x14ac:dyDescent="0.2">
      <c r="A187" s="308"/>
      <c r="B187" s="1" t="s">
        <v>23</v>
      </c>
      <c r="C187" s="62"/>
      <c r="D187" s="1"/>
      <c r="E187" s="62"/>
      <c r="F187" s="62"/>
      <c r="G187" s="63"/>
      <c r="H187" s="64"/>
      <c r="I187" s="63"/>
      <c r="J187" s="64"/>
      <c r="K187" s="63"/>
      <c r="L187" s="63"/>
    </row>
    <row r="188" spans="1:12" ht="25.5" x14ac:dyDescent="0.2">
      <c r="A188" s="308"/>
      <c r="B188" s="3" t="s">
        <v>271</v>
      </c>
      <c r="C188" s="1" t="s">
        <v>24</v>
      </c>
      <c r="D188" s="50">
        <v>1</v>
      </c>
      <c r="E188" s="4">
        <f>E184</f>
        <v>7</v>
      </c>
      <c r="F188" s="4"/>
      <c r="G188" s="4"/>
      <c r="H188" s="6"/>
      <c r="I188" s="4"/>
      <c r="J188" s="6"/>
      <c r="K188" s="4"/>
      <c r="L188" s="4"/>
    </row>
    <row r="189" spans="1:12" x14ac:dyDescent="0.2">
      <c r="A189" s="309"/>
      <c r="B189" s="41" t="s">
        <v>18</v>
      </c>
      <c r="C189" s="62" t="s">
        <v>0</v>
      </c>
      <c r="D189" s="39">
        <v>0.05</v>
      </c>
      <c r="E189" s="63">
        <f>D189*E184</f>
        <v>0.35000000000000003</v>
      </c>
      <c r="F189" s="63"/>
      <c r="G189" s="63"/>
      <c r="H189" s="64"/>
      <c r="I189" s="63"/>
      <c r="J189" s="64"/>
      <c r="K189" s="63"/>
      <c r="L189" s="63"/>
    </row>
    <row r="190" spans="1:12" ht="25.5" x14ac:dyDescent="0.2">
      <c r="A190" s="307">
        <v>32</v>
      </c>
      <c r="B190" s="46" t="s">
        <v>198</v>
      </c>
      <c r="C190" s="224" t="s">
        <v>24</v>
      </c>
      <c r="D190" s="224"/>
      <c r="E190" s="18">
        <v>1</v>
      </c>
      <c r="F190" s="57"/>
      <c r="G190" s="58"/>
      <c r="H190" s="59"/>
      <c r="I190" s="58"/>
      <c r="J190" s="59"/>
      <c r="K190" s="58"/>
      <c r="L190" s="58"/>
    </row>
    <row r="191" spans="1:12" x14ac:dyDescent="0.2">
      <c r="A191" s="308"/>
      <c r="B191" s="41" t="s">
        <v>12</v>
      </c>
      <c r="C191" s="1" t="s">
        <v>15</v>
      </c>
      <c r="D191" s="39">
        <v>0.48</v>
      </c>
      <c r="E191" s="4">
        <f>D191*E190</f>
        <v>0.48</v>
      </c>
      <c r="F191" s="3"/>
      <c r="G191" s="61"/>
      <c r="H191" s="4"/>
      <c r="I191" s="4"/>
      <c r="J191" s="6"/>
      <c r="K191" s="4"/>
      <c r="L191" s="4"/>
    </row>
    <row r="192" spans="1:12" x14ac:dyDescent="0.2">
      <c r="A192" s="308"/>
      <c r="B192" s="3" t="s">
        <v>14</v>
      </c>
      <c r="C192" s="62" t="s">
        <v>0</v>
      </c>
      <c r="D192" s="39">
        <v>0.31</v>
      </c>
      <c r="E192" s="63">
        <f>D192*E190</f>
        <v>0.31</v>
      </c>
      <c r="F192" s="62"/>
      <c r="G192" s="63"/>
      <c r="H192" s="64"/>
      <c r="I192" s="63"/>
      <c r="J192" s="63"/>
      <c r="K192" s="63"/>
      <c r="L192" s="63"/>
    </row>
    <row r="193" spans="1:12" x14ac:dyDescent="0.2">
      <c r="A193" s="308"/>
      <c r="B193" s="1" t="s">
        <v>23</v>
      </c>
      <c r="C193" s="62"/>
      <c r="D193" s="1"/>
      <c r="E193" s="62"/>
      <c r="F193" s="62"/>
      <c r="G193" s="63"/>
      <c r="H193" s="64"/>
      <c r="I193" s="63"/>
      <c r="J193" s="64"/>
      <c r="K193" s="63"/>
      <c r="L193" s="63"/>
    </row>
    <row r="194" spans="1:12" ht="25.5" x14ac:dyDescent="0.2">
      <c r="A194" s="308"/>
      <c r="B194" s="3" t="s">
        <v>199</v>
      </c>
      <c r="C194" s="1" t="s">
        <v>24</v>
      </c>
      <c r="D194" s="50">
        <v>1</v>
      </c>
      <c r="E194" s="4">
        <f>E190*D194</f>
        <v>1</v>
      </c>
      <c r="F194" s="4"/>
      <c r="G194" s="4"/>
      <c r="H194" s="6"/>
      <c r="I194" s="4"/>
      <c r="J194" s="6"/>
      <c r="K194" s="4"/>
      <c r="L194" s="4"/>
    </row>
    <row r="195" spans="1:12" x14ac:dyDescent="0.2">
      <c r="A195" s="309"/>
      <c r="B195" s="41" t="s">
        <v>18</v>
      </c>
      <c r="C195" s="62" t="s">
        <v>0</v>
      </c>
      <c r="D195" s="39">
        <v>0.02</v>
      </c>
      <c r="E195" s="62">
        <f>D195*E190</f>
        <v>0.02</v>
      </c>
      <c r="F195" s="63"/>
      <c r="G195" s="63"/>
      <c r="H195" s="64"/>
      <c r="I195" s="63"/>
      <c r="J195" s="64"/>
      <c r="K195" s="63"/>
      <c r="L195" s="63"/>
    </row>
    <row r="196" spans="1:12" ht="38.25" x14ac:dyDescent="0.2">
      <c r="A196" s="307">
        <v>33</v>
      </c>
      <c r="B196" s="80" t="s">
        <v>96</v>
      </c>
      <c r="C196" s="95" t="s">
        <v>97</v>
      </c>
      <c r="D196" s="54"/>
      <c r="E196" s="18">
        <v>1</v>
      </c>
      <c r="F196" s="48"/>
      <c r="G196" s="55"/>
      <c r="H196" s="54"/>
      <c r="I196" s="55"/>
      <c r="J196" s="54"/>
      <c r="K196" s="55"/>
      <c r="L196" s="55"/>
    </row>
    <row r="197" spans="1:12" x14ac:dyDescent="0.2">
      <c r="A197" s="308"/>
      <c r="B197" s="41" t="s">
        <v>12</v>
      </c>
      <c r="C197" s="19"/>
      <c r="D197" s="19"/>
      <c r="E197" s="50"/>
      <c r="F197" s="19"/>
      <c r="G197" s="50"/>
      <c r="H197" s="50"/>
      <c r="I197" s="50"/>
      <c r="J197" s="19"/>
      <c r="K197" s="50"/>
      <c r="L197" s="50"/>
    </row>
    <row r="198" spans="1:12" x14ac:dyDescent="0.2">
      <c r="A198" s="308"/>
      <c r="B198" s="1" t="s">
        <v>23</v>
      </c>
      <c r="C198" s="1"/>
      <c r="D198" s="1"/>
      <c r="E198" s="4"/>
      <c r="F198" s="1"/>
      <c r="G198" s="4"/>
      <c r="H198" s="19"/>
      <c r="I198" s="4"/>
      <c r="J198" s="6"/>
      <c r="K198" s="4"/>
      <c r="L198" s="4"/>
    </row>
    <row r="199" spans="1:12" x14ac:dyDescent="0.2">
      <c r="A199" s="309"/>
      <c r="B199" s="3" t="s">
        <v>98</v>
      </c>
      <c r="C199" s="1" t="s">
        <v>97</v>
      </c>
      <c r="D199" s="1"/>
      <c r="E199" s="4">
        <v>1</v>
      </c>
      <c r="F199" s="4"/>
      <c r="G199" s="4"/>
      <c r="H199" s="19"/>
      <c r="I199" s="4"/>
      <c r="J199" s="6"/>
      <c r="K199" s="4"/>
      <c r="L199" s="4"/>
    </row>
    <row r="200" spans="1:12" ht="25.5" x14ac:dyDescent="0.2">
      <c r="A200" s="307">
        <v>34</v>
      </c>
      <c r="B200" s="46" t="s">
        <v>272</v>
      </c>
      <c r="C200" s="54" t="s">
        <v>31</v>
      </c>
      <c r="D200" s="54"/>
      <c r="E200" s="195">
        <f>E149+E155</f>
        <v>59</v>
      </c>
      <c r="F200" s="48"/>
      <c r="G200" s="55"/>
      <c r="H200" s="55"/>
      <c r="I200" s="55"/>
      <c r="J200" s="55"/>
      <c r="K200" s="55"/>
      <c r="L200" s="55"/>
    </row>
    <row r="201" spans="1:12" x14ac:dyDescent="0.2">
      <c r="A201" s="308"/>
      <c r="B201" s="41" t="s">
        <v>12</v>
      </c>
      <c r="C201" s="19" t="s">
        <v>15</v>
      </c>
      <c r="D201" s="19">
        <v>6.4899999999999999E-2</v>
      </c>
      <c r="E201" s="50">
        <f>E200*D201</f>
        <v>3.8290999999999999</v>
      </c>
      <c r="F201" s="19"/>
      <c r="G201" s="50"/>
      <c r="H201" s="50"/>
      <c r="I201" s="50"/>
      <c r="J201" s="50"/>
      <c r="K201" s="50"/>
      <c r="L201" s="50"/>
    </row>
    <row r="202" spans="1:12" x14ac:dyDescent="0.2">
      <c r="A202" s="308"/>
      <c r="B202" s="1" t="s">
        <v>23</v>
      </c>
      <c r="C202" s="1"/>
      <c r="D202" s="1"/>
      <c r="E202" s="4"/>
      <c r="F202" s="1"/>
      <c r="G202" s="4"/>
      <c r="H202" s="19"/>
      <c r="I202" s="4"/>
      <c r="J202" s="6"/>
      <c r="K202" s="4"/>
      <c r="L202" s="4"/>
    </row>
    <row r="203" spans="1:12" ht="18.75" x14ac:dyDescent="0.2">
      <c r="A203" s="308"/>
      <c r="B203" s="115" t="s">
        <v>87</v>
      </c>
      <c r="C203" s="1" t="s">
        <v>39</v>
      </c>
      <c r="D203" s="1">
        <v>0.14799999999999999</v>
      </c>
      <c r="E203" s="4">
        <f>D203*E200</f>
        <v>8.7319999999999993</v>
      </c>
      <c r="F203" s="4"/>
      <c r="G203" s="4"/>
      <c r="H203" s="19"/>
      <c r="I203" s="4"/>
      <c r="J203" s="6"/>
      <c r="K203" s="4"/>
      <c r="L203" s="4"/>
    </row>
    <row r="204" spans="1:12" x14ac:dyDescent="0.2">
      <c r="A204" s="309"/>
      <c r="B204" s="41" t="s">
        <v>18</v>
      </c>
      <c r="C204" s="1" t="s">
        <v>0</v>
      </c>
      <c r="D204" s="1">
        <v>2.5000000000000001E-4</v>
      </c>
      <c r="E204" s="39">
        <f>D204*E200</f>
        <v>1.4750000000000001E-2</v>
      </c>
      <c r="F204" s="4"/>
      <c r="G204" s="39"/>
      <c r="H204" s="19"/>
      <c r="I204" s="4"/>
      <c r="J204" s="6"/>
      <c r="K204" s="4"/>
      <c r="L204" s="39"/>
    </row>
    <row r="205" spans="1:12" ht="25.5" x14ac:dyDescent="0.2">
      <c r="A205" s="307">
        <v>35</v>
      </c>
      <c r="B205" s="40" t="s">
        <v>44</v>
      </c>
      <c r="C205" s="72" t="s">
        <v>81</v>
      </c>
      <c r="D205" s="73"/>
      <c r="E205" s="209">
        <f>E144</f>
        <v>48</v>
      </c>
      <c r="F205" s="72"/>
      <c r="G205" s="74"/>
      <c r="H205" s="72"/>
      <c r="I205" s="65"/>
      <c r="J205" s="72"/>
      <c r="K205" s="74"/>
      <c r="L205" s="65"/>
    </row>
    <row r="206" spans="1:12" x14ac:dyDescent="0.2">
      <c r="A206" s="309"/>
      <c r="B206" s="3" t="s">
        <v>68</v>
      </c>
      <c r="C206" s="1" t="s">
        <v>22</v>
      </c>
      <c r="D206" s="1">
        <v>9.2099999999999994E-3</v>
      </c>
      <c r="E206" s="4">
        <f>D206*E205</f>
        <v>0.44207999999999997</v>
      </c>
      <c r="F206" s="1"/>
      <c r="G206" s="4"/>
      <c r="H206" s="1"/>
      <c r="I206" s="4"/>
      <c r="J206" s="4"/>
      <c r="K206" s="4"/>
      <c r="L206" s="4"/>
    </row>
    <row r="207" spans="1:12" ht="18.75" x14ac:dyDescent="0.2">
      <c r="A207" s="307">
        <v>36</v>
      </c>
      <c r="B207" s="46" t="s">
        <v>42</v>
      </c>
      <c r="C207" s="224" t="s">
        <v>29</v>
      </c>
      <c r="D207" s="54"/>
      <c r="E207" s="18">
        <f>E205/10</f>
        <v>4.8</v>
      </c>
      <c r="F207" s="54"/>
      <c r="G207" s="55"/>
      <c r="H207" s="54"/>
      <c r="I207" s="55"/>
      <c r="J207" s="54"/>
      <c r="K207" s="55"/>
      <c r="L207" s="55"/>
    </row>
    <row r="208" spans="1:12" x14ac:dyDescent="0.2">
      <c r="A208" s="309"/>
      <c r="B208" s="41" t="s">
        <v>12</v>
      </c>
      <c r="C208" s="19" t="s">
        <v>15</v>
      </c>
      <c r="D208" s="19">
        <v>1.43</v>
      </c>
      <c r="E208" s="50">
        <f>D208*E207</f>
        <v>6.8639999999999999</v>
      </c>
      <c r="F208" s="19"/>
      <c r="G208" s="50"/>
      <c r="H208" s="50"/>
      <c r="I208" s="50"/>
      <c r="J208" s="19"/>
      <c r="K208" s="50"/>
      <c r="L208" s="50"/>
    </row>
    <row r="209" spans="1:12" ht="27.75" customHeight="1" x14ac:dyDescent="0.2">
      <c r="A209" s="78"/>
      <c r="B209" s="124" t="s">
        <v>162</v>
      </c>
      <c r="C209" s="62"/>
      <c r="D209" s="1"/>
      <c r="E209" s="62"/>
      <c r="F209" s="63"/>
      <c r="G209" s="63"/>
      <c r="H209" s="64"/>
      <c r="I209" s="63"/>
      <c r="J209" s="64"/>
      <c r="K209" s="63"/>
      <c r="L209" s="63"/>
    </row>
    <row r="210" spans="1:12" ht="25.5" x14ac:dyDescent="0.2">
      <c r="A210" s="307">
        <v>37</v>
      </c>
      <c r="B210" s="245" t="s">
        <v>62</v>
      </c>
      <c r="C210" s="224" t="s">
        <v>39</v>
      </c>
      <c r="D210" s="52"/>
      <c r="E210" s="18">
        <f>E220*1.25</f>
        <v>1.9350000000000001</v>
      </c>
      <c r="F210" s="19"/>
      <c r="G210" s="50"/>
      <c r="H210" s="19"/>
      <c r="I210" s="50"/>
      <c r="J210" s="19"/>
      <c r="K210" s="50"/>
      <c r="L210" s="50"/>
    </row>
    <row r="211" spans="1:12" ht="13.5" x14ac:dyDescent="0.2">
      <c r="A211" s="309"/>
      <c r="B211" s="81" t="s">
        <v>12</v>
      </c>
      <c r="C211" s="19" t="s">
        <v>15</v>
      </c>
      <c r="D211" s="52">
        <v>2.99</v>
      </c>
      <c r="E211" s="39">
        <f>D211*E210</f>
        <v>5.7856500000000004</v>
      </c>
      <c r="F211" s="19"/>
      <c r="G211" s="50"/>
      <c r="H211" s="50"/>
      <c r="I211" s="50"/>
      <c r="J211" s="19"/>
      <c r="K211" s="50"/>
      <c r="L211" s="50"/>
    </row>
    <row r="212" spans="1:12" ht="25.5" x14ac:dyDescent="0.2">
      <c r="A212" s="307">
        <v>38</v>
      </c>
      <c r="B212" s="43" t="s">
        <v>137</v>
      </c>
      <c r="C212" s="224" t="s">
        <v>20</v>
      </c>
      <c r="D212" s="1"/>
      <c r="E212" s="18">
        <v>84</v>
      </c>
      <c r="F212" s="1"/>
      <c r="G212" s="1"/>
      <c r="H212" s="1"/>
      <c r="I212" s="1"/>
      <c r="J212" s="1"/>
      <c r="K212" s="1"/>
      <c r="L212" s="1"/>
    </row>
    <row r="213" spans="1:12" x14ac:dyDescent="0.2">
      <c r="A213" s="308"/>
      <c r="B213" s="3" t="s">
        <v>53</v>
      </c>
      <c r="C213" s="19" t="s">
        <v>15</v>
      </c>
      <c r="D213" s="1">
        <v>2.12</v>
      </c>
      <c r="E213" s="4">
        <f>D213*E212</f>
        <v>178.08</v>
      </c>
      <c r="F213" s="1"/>
      <c r="G213" s="4"/>
      <c r="H213" s="4"/>
      <c r="I213" s="4"/>
      <c r="J213" s="1"/>
      <c r="K213" s="1"/>
      <c r="L213" s="4"/>
    </row>
    <row r="214" spans="1:12" x14ac:dyDescent="0.2">
      <c r="A214" s="308"/>
      <c r="B214" s="3" t="s">
        <v>14</v>
      </c>
      <c r="C214" s="19" t="s">
        <v>0</v>
      </c>
      <c r="D214" s="1">
        <v>0.09</v>
      </c>
      <c r="E214" s="4">
        <f>D214*E212</f>
        <v>7.56</v>
      </c>
      <c r="F214" s="1"/>
      <c r="G214" s="1"/>
      <c r="H214" s="1"/>
      <c r="I214" s="1"/>
      <c r="J214" s="4"/>
      <c r="K214" s="4"/>
      <c r="L214" s="4"/>
    </row>
    <row r="215" spans="1:12" x14ac:dyDescent="0.2">
      <c r="A215" s="308"/>
      <c r="B215" s="1" t="s">
        <v>23</v>
      </c>
      <c r="C215" s="1"/>
      <c r="D215" s="1"/>
      <c r="E215" s="4"/>
      <c r="F215" s="1"/>
      <c r="G215" s="4"/>
      <c r="H215" s="6"/>
      <c r="I215" s="4"/>
      <c r="J215" s="6"/>
      <c r="K215" s="4"/>
      <c r="L215" s="4"/>
    </row>
    <row r="216" spans="1:12" x14ac:dyDescent="0.2">
      <c r="A216" s="308"/>
      <c r="B216" s="3" t="s">
        <v>138</v>
      </c>
      <c r="C216" s="96" t="s">
        <v>24</v>
      </c>
      <c r="D216" s="96" t="s">
        <v>57</v>
      </c>
      <c r="E216" s="1">
        <v>1</v>
      </c>
      <c r="F216" s="20"/>
      <c r="G216" s="20"/>
      <c r="H216" s="21"/>
      <c r="I216" s="22"/>
      <c r="J216" s="23"/>
      <c r="K216" s="23"/>
      <c r="L216" s="4"/>
    </row>
    <row r="217" spans="1:12" x14ac:dyDescent="0.2">
      <c r="A217" s="308"/>
      <c r="B217" s="3" t="s">
        <v>69</v>
      </c>
      <c r="C217" s="96" t="s">
        <v>24</v>
      </c>
      <c r="D217" s="96" t="s">
        <v>57</v>
      </c>
      <c r="E217" s="1">
        <v>2</v>
      </c>
      <c r="F217" s="20"/>
      <c r="G217" s="20"/>
      <c r="H217" s="21"/>
      <c r="I217" s="22"/>
      <c r="J217" s="23"/>
      <c r="K217" s="23"/>
      <c r="L217" s="4"/>
    </row>
    <row r="218" spans="1:12" x14ac:dyDescent="0.2">
      <c r="A218" s="308"/>
      <c r="B218" s="3" t="s">
        <v>70</v>
      </c>
      <c r="C218" s="96" t="s">
        <v>52</v>
      </c>
      <c r="D218" s="96" t="s">
        <v>57</v>
      </c>
      <c r="E218" s="4">
        <v>6</v>
      </c>
      <c r="F218" s="20"/>
      <c r="G218" s="20"/>
      <c r="H218" s="21"/>
      <c r="I218" s="22"/>
      <c r="J218" s="23"/>
      <c r="K218" s="23"/>
      <c r="L218" s="4"/>
    </row>
    <row r="219" spans="1:12" x14ac:dyDescent="0.2">
      <c r="A219" s="308"/>
      <c r="B219" s="3" t="s">
        <v>71</v>
      </c>
      <c r="C219" s="96" t="s">
        <v>52</v>
      </c>
      <c r="D219" s="96" t="s">
        <v>57</v>
      </c>
      <c r="E219" s="4">
        <v>80</v>
      </c>
      <c r="F219" s="20"/>
      <c r="G219" s="20"/>
      <c r="H219" s="21"/>
      <c r="I219" s="22"/>
      <c r="J219" s="23"/>
      <c r="K219" s="23"/>
      <c r="L219" s="4"/>
    </row>
    <row r="220" spans="1:12" ht="15" x14ac:dyDescent="0.2">
      <c r="A220" s="308"/>
      <c r="B220" s="3" t="s">
        <v>72</v>
      </c>
      <c r="C220" s="19" t="s">
        <v>45</v>
      </c>
      <c r="D220" s="96" t="s">
        <v>57</v>
      </c>
      <c r="E220" s="4">
        <f>(E218+E219)/2*0.3*0.3*0.4</f>
        <v>1.548</v>
      </c>
      <c r="F220" s="20"/>
      <c r="G220" s="20"/>
      <c r="H220" s="21"/>
      <c r="I220" s="22"/>
      <c r="J220" s="23"/>
      <c r="K220" s="23"/>
      <c r="L220" s="4"/>
    </row>
    <row r="221" spans="1:12" x14ac:dyDescent="0.2">
      <c r="A221" s="308"/>
      <c r="B221" s="3" t="s">
        <v>58</v>
      </c>
      <c r="C221" s="19" t="s">
        <v>13</v>
      </c>
      <c r="D221" s="1">
        <f>0.002/100</f>
        <v>2.0000000000000002E-5</v>
      </c>
      <c r="E221" s="24">
        <f>D221*E212</f>
        <v>1.6800000000000001E-3</v>
      </c>
      <c r="F221" s="23"/>
      <c r="G221" s="20"/>
      <c r="H221" s="21"/>
      <c r="I221" s="22"/>
      <c r="J221" s="23"/>
      <c r="K221" s="23"/>
      <c r="L221" s="4"/>
    </row>
    <row r="222" spans="1:12" x14ac:dyDescent="0.2">
      <c r="A222" s="308"/>
      <c r="B222" s="3" t="s">
        <v>60</v>
      </c>
      <c r="C222" s="96" t="s">
        <v>52</v>
      </c>
      <c r="D222" s="96" t="s">
        <v>57</v>
      </c>
      <c r="E222" s="4">
        <f>E212*3</f>
        <v>252</v>
      </c>
      <c r="F222" s="20"/>
      <c r="G222" s="20"/>
      <c r="H222" s="21"/>
      <c r="I222" s="22"/>
      <c r="J222" s="23"/>
      <c r="K222" s="23"/>
      <c r="L222" s="4"/>
    </row>
    <row r="223" spans="1:12" ht="25.5" x14ac:dyDescent="0.2">
      <c r="A223" s="308"/>
      <c r="B223" s="3" t="s">
        <v>61</v>
      </c>
      <c r="C223" s="19" t="s">
        <v>56</v>
      </c>
      <c r="D223" s="1">
        <v>1.5</v>
      </c>
      <c r="E223" s="4">
        <f>D223*E212</f>
        <v>126</v>
      </c>
      <c r="F223" s="20"/>
      <c r="G223" s="20"/>
      <c r="H223" s="21"/>
      <c r="I223" s="22"/>
      <c r="J223" s="23"/>
      <c r="K223" s="23"/>
      <c r="L223" s="4"/>
    </row>
    <row r="224" spans="1:12" x14ac:dyDescent="0.2">
      <c r="A224" s="309"/>
      <c r="B224" s="3" t="s">
        <v>18</v>
      </c>
      <c r="C224" s="19" t="s">
        <v>0</v>
      </c>
      <c r="D224" s="1">
        <v>0.05</v>
      </c>
      <c r="E224" s="4">
        <f>D224*E212</f>
        <v>4.2</v>
      </c>
      <c r="F224" s="20"/>
      <c r="G224" s="20"/>
      <c r="H224" s="21"/>
      <c r="I224" s="22"/>
      <c r="J224" s="23"/>
      <c r="K224" s="23"/>
      <c r="L224" s="4"/>
    </row>
    <row r="225" spans="1:12" ht="18.75" x14ac:dyDescent="0.2">
      <c r="A225" s="307">
        <v>39</v>
      </c>
      <c r="B225" s="46" t="s">
        <v>42</v>
      </c>
      <c r="C225" s="224" t="s">
        <v>29</v>
      </c>
      <c r="D225" s="54"/>
      <c r="E225" s="18">
        <f>E210</f>
        <v>1.9350000000000001</v>
      </c>
      <c r="F225" s="54"/>
      <c r="G225" s="55"/>
      <c r="H225" s="54"/>
      <c r="I225" s="55"/>
      <c r="J225" s="54"/>
      <c r="K225" s="55"/>
      <c r="L225" s="55"/>
    </row>
    <row r="226" spans="1:12" x14ac:dyDescent="0.2">
      <c r="A226" s="309"/>
      <c r="B226" s="41" t="s">
        <v>12</v>
      </c>
      <c r="C226" s="19" t="s">
        <v>15</v>
      </c>
      <c r="D226" s="19">
        <v>1.43</v>
      </c>
      <c r="E226" s="50">
        <f>D226*E225</f>
        <v>2.7670499999999998</v>
      </c>
      <c r="F226" s="19"/>
      <c r="G226" s="50"/>
      <c r="H226" s="50"/>
      <c r="I226" s="50"/>
      <c r="J226" s="19"/>
      <c r="K226" s="50"/>
      <c r="L226" s="50"/>
    </row>
    <row r="227" spans="1:12" ht="38.25" x14ac:dyDescent="0.2">
      <c r="A227" s="307">
        <v>40</v>
      </c>
      <c r="B227" s="80" t="s">
        <v>100</v>
      </c>
      <c r="C227" s="224" t="s">
        <v>51</v>
      </c>
      <c r="D227" s="54"/>
      <c r="E227" s="18">
        <v>28.4</v>
      </c>
      <c r="F227" s="114"/>
      <c r="G227" s="55"/>
      <c r="H227" s="54"/>
      <c r="I227" s="55"/>
      <c r="J227" s="54"/>
      <c r="K227" s="55"/>
      <c r="L227" s="18"/>
    </row>
    <row r="228" spans="1:12" x14ac:dyDescent="0.2">
      <c r="A228" s="308"/>
      <c r="B228" s="41" t="s">
        <v>12</v>
      </c>
      <c r="C228" s="19" t="s">
        <v>15</v>
      </c>
      <c r="D228" s="19">
        <v>0.38800000000000001</v>
      </c>
      <c r="E228" s="50">
        <f>E227*D228</f>
        <v>11.0192</v>
      </c>
      <c r="F228" s="19"/>
      <c r="G228" s="50"/>
      <c r="H228" s="50"/>
      <c r="I228" s="50"/>
      <c r="J228" s="19"/>
      <c r="K228" s="50"/>
      <c r="L228" s="50"/>
    </row>
    <row r="229" spans="1:12" x14ac:dyDescent="0.2">
      <c r="A229" s="308"/>
      <c r="B229" s="41" t="s">
        <v>14</v>
      </c>
      <c r="C229" s="1" t="s">
        <v>0</v>
      </c>
      <c r="D229" s="19">
        <v>2.9999999999999997E-4</v>
      </c>
      <c r="E229" s="56">
        <f>D229*E227</f>
        <v>8.5199999999999981E-3</v>
      </c>
      <c r="F229" s="19"/>
      <c r="G229" s="50"/>
      <c r="H229" s="19"/>
      <c r="I229" s="50"/>
      <c r="J229" s="50"/>
      <c r="K229" s="50"/>
      <c r="L229" s="50"/>
    </row>
    <row r="230" spans="1:12" x14ac:dyDescent="0.2">
      <c r="A230" s="308"/>
      <c r="B230" s="26" t="s">
        <v>23</v>
      </c>
      <c r="C230" s="26"/>
      <c r="D230" s="26"/>
      <c r="E230" s="27"/>
      <c r="F230" s="26"/>
      <c r="G230" s="27"/>
      <c r="H230" s="202"/>
      <c r="I230" s="27"/>
      <c r="J230" s="28"/>
      <c r="K230" s="27"/>
      <c r="L230" s="27"/>
    </row>
    <row r="231" spans="1:12" x14ac:dyDescent="0.2">
      <c r="A231" s="308"/>
      <c r="B231" s="3" t="s">
        <v>101</v>
      </c>
      <c r="C231" s="1" t="s">
        <v>49</v>
      </c>
      <c r="D231" s="1">
        <v>0.253</v>
      </c>
      <c r="E231" s="4">
        <f>D231*E227</f>
        <v>7.1852</v>
      </c>
      <c r="F231" s="4"/>
      <c r="G231" s="4"/>
      <c r="H231" s="19"/>
      <c r="I231" s="4"/>
      <c r="J231" s="6"/>
      <c r="K231" s="4"/>
      <c r="L231" s="4"/>
    </row>
    <row r="232" spans="1:12" x14ac:dyDescent="0.2">
      <c r="A232" s="308"/>
      <c r="B232" s="3" t="s">
        <v>278</v>
      </c>
      <c r="C232" s="1" t="s">
        <v>49</v>
      </c>
      <c r="D232" s="1">
        <v>2.7E-2</v>
      </c>
      <c r="E232" s="4">
        <f>D232*E227</f>
        <v>0.76679999999999993</v>
      </c>
      <c r="F232" s="4"/>
      <c r="G232" s="4"/>
      <c r="H232" s="19"/>
      <c r="I232" s="4"/>
      <c r="J232" s="6"/>
      <c r="K232" s="4"/>
      <c r="L232" s="4"/>
    </row>
    <row r="233" spans="1:12" ht="13.5" thickBot="1" x14ac:dyDescent="0.25">
      <c r="A233" s="310"/>
      <c r="B233" s="41" t="s">
        <v>18</v>
      </c>
      <c r="C233" s="1" t="s">
        <v>0</v>
      </c>
      <c r="D233" s="1">
        <v>1.9E-3</v>
      </c>
      <c r="E233" s="39">
        <f>D233*E227</f>
        <v>5.3959999999999994E-2</v>
      </c>
      <c r="F233" s="4"/>
      <c r="G233" s="39"/>
      <c r="H233" s="19"/>
      <c r="I233" s="4"/>
      <c r="J233" s="6"/>
      <c r="K233" s="4"/>
      <c r="L233" s="4"/>
    </row>
    <row r="234" spans="1:12" ht="13.5" thickBot="1" x14ac:dyDescent="0.25">
      <c r="A234" s="77"/>
      <c r="B234" s="30" t="s">
        <v>8</v>
      </c>
      <c r="C234" s="31"/>
      <c r="D234" s="31"/>
      <c r="E234" s="32"/>
      <c r="F234" s="31"/>
      <c r="G234" s="33"/>
      <c r="H234" s="34"/>
      <c r="I234" s="33"/>
      <c r="J234" s="33"/>
      <c r="K234" s="33"/>
      <c r="L234" s="33"/>
    </row>
    <row r="235" spans="1:12" x14ac:dyDescent="0.2">
      <c r="A235" s="35"/>
      <c r="B235" s="25" t="s">
        <v>16</v>
      </c>
      <c r="C235" s="26"/>
      <c r="D235" s="37" t="s">
        <v>280</v>
      </c>
      <c r="E235" s="26"/>
      <c r="F235" s="26"/>
      <c r="G235" s="27"/>
      <c r="H235" s="28"/>
      <c r="I235" s="27"/>
      <c r="J235" s="28"/>
      <c r="K235" s="27"/>
      <c r="L235" s="29"/>
    </row>
    <row r="236" spans="1:12" x14ac:dyDescent="0.2">
      <c r="A236" s="9"/>
      <c r="B236" s="10" t="s">
        <v>8</v>
      </c>
      <c r="C236" s="11"/>
      <c r="D236" s="11"/>
      <c r="E236" s="12"/>
      <c r="F236" s="11"/>
      <c r="G236" s="14"/>
      <c r="H236" s="15"/>
      <c r="I236" s="14"/>
      <c r="J236" s="15"/>
      <c r="K236" s="14"/>
      <c r="L236" s="13"/>
    </row>
    <row r="237" spans="1:12" x14ac:dyDescent="0.2">
      <c r="A237" s="5"/>
      <c r="B237" s="3" t="s">
        <v>201</v>
      </c>
      <c r="C237" s="1"/>
      <c r="D237" s="38" t="s">
        <v>280</v>
      </c>
      <c r="E237" s="13"/>
      <c r="F237" s="1"/>
      <c r="G237" s="1"/>
      <c r="H237" s="1"/>
      <c r="I237" s="1"/>
      <c r="J237" s="1"/>
      <c r="K237" s="1"/>
      <c r="L237" s="7"/>
    </row>
    <row r="238" spans="1:12" x14ac:dyDescent="0.2">
      <c r="A238" s="9"/>
      <c r="B238" s="10" t="s">
        <v>8</v>
      </c>
      <c r="C238" s="11"/>
      <c r="D238" s="11"/>
      <c r="E238" s="12"/>
      <c r="F238" s="11"/>
      <c r="G238" s="15"/>
      <c r="H238" s="15"/>
      <c r="I238" s="15"/>
      <c r="J238" s="15"/>
      <c r="K238" s="14"/>
      <c r="L238" s="13"/>
    </row>
    <row r="239" spans="1:12" x14ac:dyDescent="0.2">
      <c r="A239" s="5"/>
      <c r="B239" s="3" t="s">
        <v>19</v>
      </c>
      <c r="C239" s="1"/>
      <c r="D239" s="38" t="s">
        <v>280</v>
      </c>
      <c r="E239" s="6"/>
      <c r="F239" s="1"/>
      <c r="G239" s="8"/>
      <c r="H239" s="8"/>
      <c r="I239" s="8"/>
      <c r="J239" s="8"/>
      <c r="K239" s="4"/>
      <c r="L239" s="7"/>
    </row>
    <row r="240" spans="1:12" x14ac:dyDescent="0.2">
      <c r="A240" s="9"/>
      <c r="B240" s="10" t="s">
        <v>8</v>
      </c>
      <c r="C240" s="11"/>
      <c r="D240" s="11"/>
      <c r="E240" s="12"/>
      <c r="F240" s="11"/>
      <c r="G240" s="14"/>
      <c r="H240" s="15"/>
      <c r="I240" s="14"/>
      <c r="J240" s="15"/>
      <c r="K240" s="14"/>
      <c r="L240" s="13"/>
    </row>
    <row r="241" spans="1:12" x14ac:dyDescent="0.2">
      <c r="A241" s="44"/>
      <c r="B241" s="3" t="s">
        <v>32</v>
      </c>
      <c r="C241" s="196"/>
      <c r="D241" s="38">
        <v>0.03</v>
      </c>
      <c r="E241" s="69"/>
      <c r="F241" s="216"/>
      <c r="G241" s="18"/>
      <c r="H241" s="68"/>
      <c r="I241" s="18"/>
      <c r="J241" s="68"/>
      <c r="K241" s="18"/>
      <c r="L241" s="7"/>
    </row>
    <row r="242" spans="1:12" x14ac:dyDescent="0.2">
      <c r="A242" s="9"/>
      <c r="B242" s="10" t="s">
        <v>8</v>
      </c>
      <c r="C242" s="11"/>
      <c r="D242" s="11"/>
      <c r="E242" s="12"/>
      <c r="F242" s="11"/>
      <c r="G242" s="14"/>
      <c r="H242" s="15"/>
      <c r="I242" s="14"/>
      <c r="J242" s="15"/>
      <c r="K242" s="14"/>
      <c r="L242" s="13"/>
    </row>
    <row r="243" spans="1:12" x14ac:dyDescent="0.2">
      <c r="A243" s="2"/>
      <c r="B243" s="2" t="s">
        <v>26</v>
      </c>
      <c r="C243" s="2"/>
      <c r="D243" s="70">
        <v>0.18</v>
      </c>
      <c r="E243" s="2"/>
      <c r="F243" s="2"/>
      <c r="G243" s="2"/>
      <c r="H243" s="2"/>
      <c r="I243" s="2"/>
      <c r="J243" s="2"/>
      <c r="K243" s="2"/>
      <c r="L243" s="7"/>
    </row>
    <row r="244" spans="1:12" x14ac:dyDescent="0.2">
      <c r="A244" s="16"/>
      <c r="B244" s="17" t="s">
        <v>8</v>
      </c>
      <c r="C244" s="16"/>
      <c r="D244" s="16"/>
      <c r="E244" s="16"/>
      <c r="F244" s="16"/>
      <c r="G244" s="16"/>
      <c r="H244" s="16"/>
      <c r="I244" s="16"/>
      <c r="J244" s="16"/>
      <c r="K244" s="16"/>
      <c r="L244" s="13"/>
    </row>
    <row r="246" spans="1:12" x14ac:dyDescent="0.2">
      <c r="B246" s="228"/>
      <c r="L246" s="113"/>
    </row>
    <row r="247" spans="1:12" x14ac:dyDescent="0.2">
      <c r="B247" s="228"/>
    </row>
    <row r="248" spans="1:12" x14ac:dyDescent="0.2">
      <c r="L248" s="123"/>
    </row>
    <row r="252" spans="1:12" x14ac:dyDescent="0.2">
      <c r="L252" s="123"/>
    </row>
  </sheetData>
  <mergeCells count="56">
    <mergeCell ref="A227:A233"/>
    <mergeCell ref="A149:A154"/>
    <mergeCell ref="A147:A148"/>
    <mergeCell ref="A161:A167"/>
    <mergeCell ref="A168:A173"/>
    <mergeCell ref="A174:A183"/>
    <mergeCell ref="A190:A195"/>
    <mergeCell ref="A196:A199"/>
    <mergeCell ref="A200:A204"/>
    <mergeCell ref="A205:A206"/>
    <mergeCell ref="A207:A208"/>
    <mergeCell ref="A212:A224"/>
    <mergeCell ref="A225:A226"/>
    <mergeCell ref="A184:A189"/>
    <mergeCell ref="A210:A211"/>
    <mergeCell ref="A155:A160"/>
    <mergeCell ref="A144:A146"/>
    <mergeCell ref="A113:A123"/>
    <mergeCell ref="A124:A129"/>
    <mergeCell ref="A130:A139"/>
    <mergeCell ref="A140:A142"/>
    <mergeCell ref="A67:A72"/>
    <mergeCell ref="A97:A99"/>
    <mergeCell ref="A100:A101"/>
    <mergeCell ref="A102:A104"/>
    <mergeCell ref="A105:A106"/>
    <mergeCell ref="A107:A112"/>
    <mergeCell ref="A73:A82"/>
    <mergeCell ref="A83:A90"/>
    <mergeCell ref="A91:A92"/>
    <mergeCell ref="A93:A95"/>
    <mergeCell ref="A2:L2"/>
    <mergeCell ref="A3:L3"/>
    <mergeCell ref="A4:L4"/>
    <mergeCell ref="A5:L5"/>
    <mergeCell ref="G6:J6"/>
    <mergeCell ref="G7:J7"/>
    <mergeCell ref="A7:C7"/>
    <mergeCell ref="J10:K10"/>
    <mergeCell ref="B8:E8"/>
    <mergeCell ref="A10:A11"/>
    <mergeCell ref="B10:B11"/>
    <mergeCell ref="C10:C11"/>
    <mergeCell ref="A14:A16"/>
    <mergeCell ref="A17:A18"/>
    <mergeCell ref="H10:I10"/>
    <mergeCell ref="E10:E11"/>
    <mergeCell ref="A25:A30"/>
    <mergeCell ref="D10:D11"/>
    <mergeCell ref="F10:G10"/>
    <mergeCell ref="A56:A59"/>
    <mergeCell ref="A60:A66"/>
    <mergeCell ref="A19:A24"/>
    <mergeCell ref="A31:A41"/>
    <mergeCell ref="A42:A46"/>
    <mergeCell ref="A47:A55"/>
  </mergeCells>
  <conditionalFormatting sqref="B146">
    <cfRule type="cellIs" dxfId="9" priority="18" stopIfTrue="1" operator="equal">
      <formula>8223.307275</formula>
    </cfRule>
  </conditionalFormatting>
  <conditionalFormatting sqref="B144:L145 C146:L146">
    <cfRule type="cellIs" dxfId="8" priority="19" stopIfTrue="1" operator="equal">
      <formula>8223.307275</formula>
    </cfRule>
  </conditionalFormatting>
  <conditionalFormatting sqref="B161">
    <cfRule type="cellIs" dxfId="7" priority="17" stopIfTrue="1" operator="equal">
      <formula>8223.307275</formula>
    </cfRule>
  </conditionalFormatting>
  <conditionalFormatting sqref="B196:C196">
    <cfRule type="cellIs" dxfId="6" priority="16" stopIfTrue="1" operator="equal">
      <formula>8223.307275</formula>
    </cfRule>
  </conditionalFormatting>
  <conditionalFormatting sqref="B227">
    <cfRule type="cellIs" dxfId="5" priority="14" stopIfTrue="1" operator="equal">
      <formula>8223.307275</formula>
    </cfRule>
  </conditionalFormatting>
  <conditionalFormatting sqref="C16:L16">
    <cfRule type="cellIs" dxfId="4" priority="13" stopIfTrue="1" operator="equal">
      <formula>8223.307275</formula>
    </cfRule>
  </conditionalFormatting>
  <conditionalFormatting sqref="B16">
    <cfRule type="cellIs" dxfId="3" priority="12" stopIfTrue="1" operator="equal">
      <formula>8223.307275</formula>
    </cfRule>
  </conditionalFormatting>
  <conditionalFormatting sqref="B95">
    <cfRule type="cellIs" dxfId="2" priority="3" stopIfTrue="1" operator="equal">
      <formula>8223.307275</formula>
    </cfRule>
  </conditionalFormatting>
  <conditionalFormatting sqref="B99">
    <cfRule type="cellIs" dxfId="1" priority="1" stopIfTrue="1" operator="equal">
      <formula>8223.307275</formula>
    </cfRule>
  </conditionalFormatting>
  <conditionalFormatting sqref="C99:L99">
    <cfRule type="cellIs" dxfId="0" priority="2" stopIfTrue="1" operator="equal">
      <formula>8223.307275</formula>
    </cfRule>
  </conditionalFormatting>
  <pageMargins left="0.23" right="0.12" top="0.28999999999999998" bottom="0.39" header="0.118110236220472" footer="0.12"/>
  <pageSetup paperSize="9" scale="93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</vt:lpstr>
      <vt:lpstr>ჭაბურღილი</vt:lpstr>
      <vt:lpstr>მაგისტრალი</vt:lpstr>
      <vt:lpstr>რეზერვუარი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Eka Tsikhelashvili</cp:lastModifiedBy>
  <cp:lastPrinted>2020-05-30T14:15:36Z</cp:lastPrinted>
  <dcterms:created xsi:type="dcterms:W3CDTF">1996-10-14T23:33:28Z</dcterms:created>
  <dcterms:modified xsi:type="dcterms:W3CDTF">2020-06-29T11:15:32Z</dcterms:modified>
</cp:coreProperties>
</file>