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goglidze\Desktop\სანიაღვრე\"/>
    </mc:Choice>
  </mc:AlternateContent>
  <bookViews>
    <workbookView xWindow="0" yWindow="0" windowWidth="28800" windowHeight="12435"/>
  </bookViews>
  <sheets>
    <sheet name="obieq." sheetId="10" r:id="rId1"/>
    <sheet name="ubani #2" sheetId="24" r:id="rId2"/>
    <sheet name="ubani #3" sheetId="25" r:id="rId3"/>
    <sheet name="ubani #4" sheetId="26" r:id="rId4"/>
    <sheet name="ubani #5" sheetId="1" r:id="rId5"/>
  </sheets>
  <definedNames>
    <definedName name="_xlnm.Print_Area" localSheetId="1">'ubani #2'!$A$1:$M$42</definedName>
    <definedName name="_xlnm.Print_Area" localSheetId="2">'ubani #3'!$A$1:$M$45</definedName>
    <definedName name="_xlnm.Print_Area" localSheetId="3">'ubani #4'!$A$1:$M$56</definedName>
    <definedName name="_xlnm.Print_Area" localSheetId="4">'ubani #5'!$A$1:$M$89</definedName>
    <definedName name="_xlnm.Print_Titles" localSheetId="1">'ubani #2'!$9:$9</definedName>
    <definedName name="_xlnm.Print_Titles" localSheetId="2">'ubani #3'!$9:$9</definedName>
    <definedName name="_xlnm.Print_Titles" localSheetId="3">'ubani #4'!$9:$9</definedName>
    <definedName name="_xlnm.Print_Titles" localSheetId="4">'ubani #5'!$9:$9</definedName>
  </definedNames>
  <calcPr calcId="152511"/>
</workbook>
</file>

<file path=xl/calcChain.xml><?xml version="1.0" encoding="utf-8"?>
<calcChain xmlns="http://schemas.openxmlformats.org/spreadsheetml/2006/main">
  <c r="F10" i="26" l="1"/>
  <c r="F10" i="24"/>
  <c r="F21" i="26"/>
  <c r="F27" i="1"/>
  <c r="F20" i="24"/>
  <c r="F32" i="1"/>
  <c r="F31" i="1"/>
  <c r="F45" i="26"/>
  <c r="F31" i="24"/>
  <c r="F23" i="24"/>
  <c r="F77" i="1" l="1"/>
  <c r="F76" i="1"/>
  <c r="F75" i="1"/>
  <c r="F74" i="1" l="1"/>
  <c r="F84" i="1" l="1"/>
  <c r="F80" i="1"/>
  <c r="F82" i="1" s="1"/>
  <c r="E79" i="1"/>
  <c r="F79" i="1" s="1"/>
  <c r="F72" i="1"/>
  <c r="F71" i="1"/>
  <c r="F70" i="1"/>
  <c r="F68" i="1"/>
  <c r="F67" i="1"/>
  <c r="F66" i="1"/>
  <c r="F65" i="1"/>
  <c r="F64" i="1"/>
  <c r="F63" i="1"/>
  <c r="F62" i="1"/>
  <c r="F61" i="1"/>
  <c r="F58" i="1"/>
  <c r="F57" i="1"/>
  <c r="F56" i="1"/>
  <c r="F54" i="1"/>
  <c r="F50" i="1"/>
  <c r="F53" i="1" s="1"/>
  <c r="E49" i="1"/>
  <c r="F49" i="1" s="1"/>
  <c r="F47" i="1"/>
  <c r="F43" i="1"/>
  <c r="F45" i="1" s="1"/>
  <c r="F42" i="1"/>
  <c r="F40" i="1"/>
  <c r="F30" i="1"/>
  <c r="F29" i="1"/>
  <c r="F28" i="1"/>
  <c r="F26" i="1"/>
  <c r="E24" i="1"/>
  <c r="F24" i="1" s="1"/>
  <c r="F38" i="1"/>
  <c r="F36" i="1"/>
  <c r="E35" i="1"/>
  <c r="F35" i="1" s="1"/>
  <c r="E34" i="1"/>
  <c r="F34" i="1" s="1"/>
  <c r="E33" i="1"/>
  <c r="F33" i="1" s="1"/>
  <c r="F22" i="1"/>
  <c r="F21" i="1"/>
  <c r="F20" i="1"/>
  <c r="F19" i="1"/>
  <c r="F43" i="26"/>
  <c r="F39" i="26"/>
  <c r="F41" i="26" s="1"/>
  <c r="E38" i="26"/>
  <c r="F38" i="26" s="1"/>
  <c r="F35" i="26"/>
  <c r="F34" i="26"/>
  <c r="F33" i="26"/>
  <c r="F32" i="26"/>
  <c r="F31" i="26"/>
  <c r="F30" i="26"/>
  <c r="F29" i="26"/>
  <c r="F28" i="26"/>
  <c r="F27" i="26"/>
  <c r="F26" i="26"/>
  <c r="F30" i="24"/>
  <c r="F51" i="26"/>
  <c r="F49" i="26"/>
  <c r="E48" i="26"/>
  <c r="F48" i="26" s="1"/>
  <c r="E47" i="26"/>
  <c r="F47" i="26" s="1"/>
  <c r="E46" i="26"/>
  <c r="F46" i="26" s="1"/>
  <c r="F23" i="26"/>
  <c r="F22" i="26"/>
  <c r="F20" i="26"/>
  <c r="F19" i="26"/>
  <c r="F17" i="26"/>
  <c r="F13" i="26"/>
  <c r="F15" i="26" s="1"/>
  <c r="E12" i="26"/>
  <c r="F12" i="26" s="1"/>
  <c r="F40" i="25"/>
  <c r="F39" i="25"/>
  <c r="F38" i="25"/>
  <c r="F37" i="25"/>
  <c r="F34" i="25"/>
  <c r="F33" i="25"/>
  <c r="F32" i="25"/>
  <c r="E30" i="25"/>
  <c r="F30" i="25" s="1"/>
  <c r="F28" i="25"/>
  <c r="F27" i="25"/>
  <c r="F24" i="25"/>
  <c r="F20" i="25"/>
  <c r="F22" i="25" s="1"/>
  <c r="E19" i="25"/>
  <c r="F19" i="25" s="1"/>
  <c r="F17" i="25"/>
  <c r="F13" i="25"/>
  <c r="F15" i="25" s="1"/>
  <c r="E12" i="25"/>
  <c r="F12" i="25" s="1"/>
  <c r="F37" i="24"/>
  <c r="F35" i="24"/>
  <c r="E34" i="24"/>
  <c r="F34" i="24" s="1"/>
  <c r="E33" i="24"/>
  <c r="F33" i="24" s="1"/>
  <c r="E32" i="24"/>
  <c r="F32" i="24" s="1"/>
  <c r="F29" i="24"/>
  <c r="F26" i="24"/>
  <c r="F25" i="24"/>
  <c r="F22" i="24"/>
  <c r="F21" i="24"/>
  <c r="F19" i="24"/>
  <c r="F18" i="24"/>
  <c r="F16" i="24"/>
  <c r="F12" i="24"/>
  <c r="F15" i="24" s="1"/>
  <c r="E11" i="24"/>
  <c r="F11" i="24" s="1"/>
  <c r="F24" i="26" l="1"/>
  <c r="F81" i="1"/>
  <c r="F83" i="1"/>
  <c r="F52" i="1"/>
  <c r="F51" i="1"/>
  <c r="F44" i="1"/>
  <c r="F46" i="1"/>
  <c r="F40" i="26"/>
  <c r="F42" i="26"/>
  <c r="F14" i="26"/>
  <c r="F16" i="26"/>
  <c r="F21" i="25"/>
  <c r="F23" i="25"/>
  <c r="F14" i="25"/>
  <c r="F16" i="25"/>
  <c r="F14" i="24"/>
  <c r="F13" i="24"/>
  <c r="D7" i="10" l="1"/>
  <c r="D9" i="10" l="1"/>
  <c r="D8" i="10"/>
  <c r="E12" i="1" l="1"/>
  <c r="F12" i="1" s="1"/>
  <c r="F17" i="1"/>
  <c r="F13" i="1"/>
  <c r="F15" i="1" s="1"/>
  <c r="F14" i="1" l="1"/>
  <c r="F16" i="1"/>
  <c r="D10" i="10" l="1"/>
  <c r="D11" i="10" l="1"/>
  <c r="D13" i="10" s="1"/>
  <c r="D15" i="10" s="1"/>
</calcChain>
</file>

<file path=xl/sharedStrings.xml><?xml version="1.0" encoding="utf-8"?>
<sst xmlns="http://schemas.openxmlformats.org/spreadsheetml/2006/main" count="615" uniqueCount="182">
  <si>
    <t>#</t>
  </si>
  <si>
    <t>Sifri</t>
  </si>
  <si>
    <t>samuSaoebis da danaxarjebis dasaxeleba</t>
  </si>
  <si>
    <t>ganz. erT.</t>
  </si>
  <si>
    <t>raodenoba</t>
  </si>
  <si>
    <t>masalebi</t>
  </si>
  <si>
    <t>xelfasi</t>
  </si>
  <si>
    <t>manqana-meqanizmebi da transporti</t>
  </si>
  <si>
    <t>sul</t>
  </si>
  <si>
    <t>normat.
erTeul-ze</t>
  </si>
  <si>
    <t>erT. fasi</t>
  </si>
  <si>
    <t>1</t>
  </si>
  <si>
    <t xml:space="preserve">Sromis danaxarji </t>
  </si>
  <si>
    <t>kac-sT</t>
  </si>
  <si>
    <t xml:space="preserve">sxva manqana </t>
  </si>
  <si>
    <t>lari</t>
  </si>
  <si>
    <r>
      <t>m</t>
    </r>
    <r>
      <rPr>
        <vertAlign val="superscript"/>
        <sz val="10"/>
        <rFont val="AcadNusx"/>
      </rPr>
      <t>3</t>
    </r>
  </si>
  <si>
    <t>t</t>
  </si>
  <si>
    <t>2</t>
  </si>
  <si>
    <t>grZ.m</t>
  </si>
  <si>
    <t>3</t>
  </si>
  <si>
    <t>Sromis danaxarji</t>
  </si>
  <si>
    <t>manq-sT</t>
  </si>
  <si>
    <t>1-25-2</t>
  </si>
  <si>
    <t>muSaoba nayarSi</t>
  </si>
  <si>
    <t>buldozeri 79kvt</t>
  </si>
  <si>
    <t xml:space="preserve">sxva manqana     </t>
  </si>
  <si>
    <t>s.r.f</t>
  </si>
  <si>
    <t>4</t>
  </si>
  <si>
    <t>5</t>
  </si>
  <si>
    <t>6</t>
  </si>
  <si>
    <t>sxva masala</t>
  </si>
  <si>
    <t>7</t>
  </si>
  <si>
    <t>cementis xsnari</t>
  </si>
  <si>
    <r>
      <t>m</t>
    </r>
    <r>
      <rPr>
        <vertAlign val="superscript"/>
        <sz val="10"/>
        <rFont val="AcadNusx"/>
      </rPr>
      <t>2</t>
    </r>
  </si>
  <si>
    <t>8</t>
  </si>
  <si>
    <t>37-64-4</t>
  </si>
  <si>
    <t>amwe muxluxa svlaze 10t</t>
  </si>
  <si>
    <t>betoni</t>
  </si>
  <si>
    <t>xis yalibi</t>
  </si>
  <si>
    <t>xis ficari II xar. 130mm</t>
  </si>
  <si>
    <r>
      <t>m</t>
    </r>
    <r>
      <rPr>
        <vertAlign val="superscript"/>
        <sz val="10"/>
        <rFont val="AcadNusx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</si>
  <si>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xis ficari III_IV xar. 40-60mm</t>
  </si>
  <si>
    <r>
      <t>m</t>
    </r>
    <r>
      <rPr>
        <vertAlign val="superscript"/>
        <sz val="10"/>
        <rFont val="AcadNusx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</si>
  <si>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t>WanWiki</t>
  </si>
  <si>
    <t>kg</t>
  </si>
  <si>
    <t>zednadebi xarjebi</t>
  </si>
  <si>
    <t>%</t>
  </si>
  <si>
    <t>saxarjTaRricxvo mogeba</t>
  </si>
  <si>
    <t>1.1</t>
  </si>
  <si>
    <t>1.2</t>
  </si>
  <si>
    <t>1.3</t>
  </si>
  <si>
    <t>sxva manqana</t>
  </si>
  <si>
    <t>qviSa-xreSovani masala</t>
  </si>
  <si>
    <t>30-5-1</t>
  </si>
  <si>
    <t>amwe pnevmosvlaze 25t</t>
  </si>
  <si>
    <t>mrgvali xe</t>
  </si>
  <si>
    <t>ficari  sisq. 40-60mm II xar.</t>
  </si>
  <si>
    <t>igive, III xarisxi</t>
  </si>
  <si>
    <t>WanWiki qanCiT</t>
  </si>
  <si>
    <t>naWedi</t>
  </si>
  <si>
    <t>ficari  sisq. 70mm II xaris.</t>
  </si>
  <si>
    <t>grZ,m</t>
  </si>
  <si>
    <t>s.f.r</t>
  </si>
  <si>
    <t>q. onis teritoriaze arsebuli arxebis mowyoba-reabilitacia</t>
  </si>
  <si>
    <t xml:space="preserve">gruntis damuSaveba xeliT, 
datvirTva a/TviTmclelebze da gatana nayarSi </t>
  </si>
  <si>
    <t>Sromis danaxarji 2,28+0,6</t>
  </si>
  <si>
    <t>1-79-2
$2-1-54
cx.2 p3b</t>
  </si>
  <si>
    <t>gruntis gatana nayarSi 3-km-ze</t>
  </si>
  <si>
    <t>6-11-1</t>
  </si>
  <si>
    <r>
      <t xml:space="preserve">betoni </t>
    </r>
    <r>
      <rPr>
        <sz val="10"/>
        <rFont val="Arial"/>
        <family val="2"/>
        <charset val="204"/>
      </rPr>
      <t>B22,5F200W6</t>
    </r>
  </si>
  <si>
    <t>xis ficari III xar. 40-60mm</t>
  </si>
  <si>
    <t>gv.140 p1010</t>
  </si>
  <si>
    <t>gv.140 p.1010</t>
  </si>
  <si>
    <t xml:space="preserve">sveli gruntis damuSaveba xeliT, 
datvirTva a/TviTmclelebze da gatana nayarSi </t>
  </si>
  <si>
    <t>Sromis danaxarji 2,28*1,15+0,6</t>
  </si>
  <si>
    <t>gv,34 p.350</t>
  </si>
  <si>
    <t>gv.52 p.144</t>
  </si>
  <si>
    <t>gv.49 p.22</t>
  </si>
  <si>
    <t>37-6-12</t>
  </si>
  <si>
    <t>gv.137 p.0488</t>
  </si>
  <si>
    <t>gv.35 p.377</t>
  </si>
  <si>
    <t>30-11-2</t>
  </si>
  <si>
    <t>27-5-9</t>
  </si>
  <si>
    <t>amwe saavtomobilo svlaze 3t</t>
  </si>
  <si>
    <t>anakrebi Rari</t>
  </si>
  <si>
    <t xml:space="preserve">sxva masala </t>
  </si>
  <si>
    <t>gv.137 p.43</t>
  </si>
  <si>
    <t>gv.30 p.152</t>
  </si>
  <si>
    <t>gv.32 p.229</t>
  </si>
  <si>
    <t>6-1-1</t>
  </si>
  <si>
    <t xml:space="preserve">amwe muxluxa svlaze 10t </t>
  </si>
  <si>
    <t>gadasasvleli fila</t>
  </si>
  <si>
    <t>betonis arxis transportireba 100 
km-ze</t>
  </si>
  <si>
    <t>filis transportireba 100 km-ze</t>
  </si>
  <si>
    <t>c</t>
  </si>
  <si>
    <t>gv.29 p.107</t>
  </si>
  <si>
    <t>23-23</t>
  </si>
  <si>
    <t>gv.137 p.0512</t>
  </si>
  <si>
    <t>gv.49 p.7</t>
  </si>
  <si>
    <t>gv.49 p.24</t>
  </si>
  <si>
    <t>gv.49 p.21</t>
  </si>
  <si>
    <t>1-79-2 
t.n.p.3.104</t>
  </si>
  <si>
    <t>Sromis danaxarji 2,28*1,15</t>
  </si>
  <si>
    <t>22-8-8</t>
  </si>
  <si>
    <t>1-79-2
t.n.p.3.104
Е$2-1-54
cx.2 p3b</t>
  </si>
  <si>
    <t>1-79-2</t>
  </si>
  <si>
    <t>gruntis ukuCayra xeliT</t>
  </si>
  <si>
    <t>1-81-2</t>
  </si>
  <si>
    <t>$2-1-54
cx.2 p3b</t>
  </si>
  <si>
    <t xml:space="preserve">darCenili gruntis xeliT datvirTva a/TviTmclelebze da gatana nayarSi </t>
  </si>
  <si>
    <t>3.1</t>
  </si>
  <si>
    <t>3.2</t>
  </si>
  <si>
    <t>9</t>
  </si>
  <si>
    <t>10</t>
  </si>
  <si>
    <t>12</t>
  </si>
  <si>
    <t>lokalur_resursuri xarjTaRricxva #2</t>
  </si>
  <si>
    <t>lokalur_resursuri xarjTaRricxva #3</t>
  </si>
  <si>
    <t xml:space="preserve">არსებული ბეტონის არხის გაწმენდა II კატ. სველი გრუნტისგან (პკ 1+50  – პკ 2+00) ხელით შემდგომი დატვირთვით  ა/თვითმცლელებზე და გადატანა ნაყარში </t>
  </si>
  <si>
    <t>აგრეთვე ცენტრალურ გზაზე არსებული მილის (პკ 2+00 – პკ 2+25) გაწმენდა ხელით II–კატ სველი გრუნტის და გატანა ა/თვითმცლელებით ნაყარში.</t>
  </si>
  <si>
    <t>ეზოში მიწის ქვეშ გამავალ არხზე 
(პკ 2+25 – პკ 2+60) მოეწყოს სამტვრევი ჩაქუჩებით ჩასახედი ჭები:</t>
  </si>
  <si>
    <t>betonis dangreva sangrevi CaquCebiT</t>
  </si>
  <si>
    <t xml:space="preserve">Webis ამოწმენდა ხელით II jg. სველი გრუნტის ორმაგი გადაყრით </t>
  </si>
  <si>
    <t>3.3</t>
  </si>
  <si>
    <t>დანგრეული მონაკვეთების აღდგენა 
მონოლითური ბეტონით;</t>
  </si>
  <si>
    <t>lokalur_resursuri xarjTaRricxva #4</t>
  </si>
  <si>
    <t>პკ 0+00–დან პკ 0+75–მდე ახალი ბეტონის 
არხის კვეთით 0.5X0.6მ მოსაწყობად II–კატ. სველი გრუნტის დამუშავება ხელით ორმაგი გადაყრით, შემდგომი დატვირთვით ხელით ა/თვითმცლელებზე და გადაადგილება ნაყარში 3კმ–ზე</t>
  </si>
  <si>
    <t>არსებული ბეტონის არხების 
(მიერთებების ჩათვლით) გაწმენდა II-კატ. სველი გრუნტიდან ხელით ორმაგი გადაყრა მოგროვებით, შემდგომი დატვირთვით ა/თვითმცლელებზე და გატანა 3კმ–ზე.</t>
  </si>
  <si>
    <t>დაზიანებული და საჭიროების 
შემთხვევაში სახლების შესასვლელებთან არხების რკინის ცხაურებით გადახურვა–შეკეთება</t>
  </si>
  <si>
    <t>gadasasvleli fila cxauriT</t>
  </si>
  <si>
    <t>ღია არხზე გადასასვლელი filebis მოწყობა</t>
  </si>
  <si>
    <t>gv.29 p.113</t>
  </si>
  <si>
    <t>lokalur_resursuri xarjTaRricxva #5</t>
  </si>
  <si>
    <t>ბეტონის კიუვეტების მოსაწყობად 
(3 ცალი) grunტის დამუშავება ხელით ორმაგი გადაყრით, შემდგომი დატვირთვით ხელით ა/თვითმცლელებზე.</t>
  </si>
  <si>
    <r>
      <t xml:space="preserve">პკ 1+80–ზე ეზოში შესასვლელზე 
plastmasis მილის მოწყობა </t>
    </r>
    <r>
      <rPr>
        <sz val="10"/>
        <color rgb="FF000000"/>
        <rFont val="Arial"/>
        <family val="2"/>
        <charset val="204"/>
      </rPr>
      <t>d</t>
    </r>
    <r>
      <rPr>
        <sz val="10"/>
        <color rgb="FF000000"/>
        <rFont val="AcadNusx"/>
      </rPr>
      <t>-30სმ</t>
    </r>
  </si>
  <si>
    <t>mili</t>
  </si>
  <si>
    <t xml:space="preserve">axal betonis არხზე გადასასვლელი filebis მოწყობა </t>
  </si>
  <si>
    <t xml:space="preserve">cxauris irgvliv gruntis damuSaveba xeliT, datvirTva a/TviTmclelebze da gatana nayarSi </t>
  </si>
  <si>
    <r>
      <t xml:space="preserve">monoliTuri betonis arxebis mowyoba
betoni </t>
    </r>
    <r>
      <rPr>
        <sz val="10"/>
        <color theme="1"/>
        <rFont val="Arial"/>
        <family val="2"/>
        <charset val="204"/>
      </rPr>
      <t>B</t>
    </r>
    <r>
      <rPr>
        <sz val="10"/>
        <color theme="1"/>
        <rFont val="AcadNusx"/>
      </rPr>
      <t>22,5</t>
    </r>
  </si>
  <si>
    <t>arxis gadafarva arsebuli cxauriT</t>
  </si>
  <si>
    <t>11</t>
  </si>
  <si>
    <t>ha</t>
  </si>
  <si>
    <t>buCqmWreli traqtorze 79kvt</t>
  </si>
  <si>
    <t>არსებული არხების გაწმენდა ხელით დატვირთვა ა/თვითმცლელებზე და გატანა 3კმ–ზე</t>
  </si>
  <si>
    <t>1-112-3
1-112-6
1-112-9</t>
  </si>
  <si>
    <t>traqtori 79 kvt</t>
  </si>
  <si>
    <t xml:space="preserve">amomZirkveli-momgrovebeli traqtoriT 79kvt </t>
  </si>
  <si>
    <t xml:space="preserve">farcxi buCqnarisTvis </t>
  </si>
  <si>
    <t>არსებულ არხებზე ეკალბარდების 
გაკაფვა</t>
  </si>
  <si>
    <t>სახარჯთაღრიცხვო გაანგარიშების #</t>
  </si>
  <si>
    <t>სამუშაოების და დანახარჯების დასახელება</t>
  </si>
  <si>
    <t>სახარჯთაღრიცხვო ღირებულება</t>
  </si>
  <si>
    <t>safuZveli</t>
  </si>
  <si>
    <t>s a m u S a o s dasaxeleba</t>
  </si>
  <si>
    <t>სამშენებლო სამუშაოების</t>
  </si>
  <si>
    <t>სამონტაჟო სამუშაოების</t>
  </si>
  <si>
    <t>მოწყობილობების, ავეჯის და ინვენტარის</t>
  </si>
  <si>
    <t>სხვა სამუშაოების</t>
  </si>
  <si>
    <t>სულ</t>
  </si>
  <si>
    <t>lok. xarjT. #2</t>
  </si>
  <si>
    <t>lok. xarjT. #3</t>
  </si>
  <si>
    <t>lok. xarjT. #4</t>
  </si>
  <si>
    <t>lok. xarjT. #5</t>
  </si>
  <si>
    <t>gauTvaliswinebeli xarjebi 3%</t>
  </si>
  <si>
    <t>sul gauTvaliswinebeli xarjebiT</t>
  </si>
  <si>
    <t>d.R.g  18%</t>
  </si>
  <si>
    <t>jami</t>
  </si>
  <si>
    <t>ubani #2</t>
  </si>
  <si>
    <t>ubani #3</t>
  </si>
  <si>
    <t>ubani #4</t>
  </si>
  <si>
    <t>ubani #5</t>
  </si>
  <si>
    <t xml:space="preserve">krefsiTi  xarjTaRricxva </t>
  </si>
  <si>
    <r>
      <t xml:space="preserve">სექციების დამაგრება მონოლითური 
ბეტონით </t>
    </r>
    <r>
      <rPr>
        <sz val="10"/>
        <rFont val="Arial"/>
        <family val="2"/>
        <charset val="204"/>
      </rPr>
      <t>B</t>
    </r>
    <r>
      <rPr>
        <sz val="10"/>
        <rFont val="AcadNusx"/>
      </rPr>
      <t>22,5</t>
    </r>
  </si>
  <si>
    <r>
      <t>ღია არხზე გადასასვლელი filebis მოწყობა 4.0</t>
    </r>
    <r>
      <rPr>
        <sz val="10"/>
        <rFont val="Arial"/>
        <family val="2"/>
        <charset val="204"/>
      </rPr>
      <t>x</t>
    </r>
    <r>
      <rPr>
        <sz val="10"/>
        <rFont val="AcadNusx"/>
      </rPr>
      <t>3.0</t>
    </r>
    <r>
      <rPr>
        <sz val="10"/>
        <rFont val="Arial"/>
        <family val="2"/>
        <charset val="204"/>
      </rPr>
      <t>x</t>
    </r>
    <r>
      <rPr>
        <sz val="10"/>
        <rFont val="AcadNusx"/>
      </rPr>
      <t>0.20 მ.</t>
    </r>
  </si>
  <si>
    <r>
      <t xml:space="preserve">3–წყალგამტარ მილების აღდგენა სათავისების და ჩამტვრეული ზედაპირების დამუშავებით ბეტონით </t>
    </r>
    <r>
      <rPr>
        <sz val="10"/>
        <rFont val="Arial"/>
        <family val="2"/>
        <charset val="204"/>
      </rPr>
      <t>B</t>
    </r>
    <r>
      <rPr>
        <sz val="10"/>
        <rFont val="AcadNusx"/>
      </rPr>
      <t>22,5</t>
    </r>
  </si>
  <si>
    <t>anakerebi betonis arxebis  mowyoba zomiT 0,5X0,5X1,0, qviSa-xreSovani  sagebis mowyobiT</t>
  </si>
  <si>
    <r>
      <t>m</t>
    </r>
    <r>
      <rPr>
        <b/>
        <vertAlign val="superscript"/>
        <sz val="10"/>
        <rFont val="AcadNusx"/>
      </rPr>
      <t>3</t>
    </r>
  </si>
  <si>
    <t>ახალი ბეტონის არხების ზომით 0.5X0.5 
სექციებით 2მ მოსაწყობად II–კატ. გრუნტის დამუშავება ხელით ადგილზე შეგროვებით</t>
  </si>
  <si>
    <t>axali anakerebi betonis arxebis  mowyoba zomiT 0,5X0,5X1,0</t>
  </si>
  <si>
    <t>armatura a III klasi d=8,10</t>
  </si>
  <si>
    <t>glinula d=6-8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</si>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</sst>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"/>
    <numFmt numFmtId="167" formatCode="0.0"/>
    <numFmt numFmtId="168" formatCode="0.0000"/>
    <numFmt numFmtId="169" formatCode="0.00000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cadNusx"/>
    </font>
    <font>
      <sz val="10"/>
      <color theme="1"/>
      <name val="AcadNusx"/>
    </font>
    <font>
      <sz val="10"/>
      <name val="AcadNusx"/>
    </font>
    <font>
      <sz val="10"/>
      <name val="Arial Cyr"/>
      <family val="2"/>
      <charset val="204"/>
    </font>
    <font>
      <b/>
      <sz val="10"/>
      <name val="AcadNusx"/>
    </font>
    <font>
      <sz val="11"/>
      <name val="AcadNusx"/>
    </font>
    <font>
      <sz val="10"/>
      <name val="Arial"/>
      <family val="2"/>
      <charset val="204"/>
    </font>
    <font>
      <sz val="10"/>
      <name val="Arial"/>
      <family val="2"/>
    </font>
    <font>
      <vertAlign val="superscript"/>
      <sz val="10"/>
      <name val="AcadNusx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cadNusx"/>
    </font>
    <font>
      <sz val="10"/>
      <name val="Times New Roman"/>
      <family val="1"/>
    </font>
    <font>
      <b/>
      <sz val="10"/>
      <color indexed="8"/>
      <name val="AcadNusx"/>
    </font>
    <font>
      <sz val="10"/>
      <color indexed="8"/>
      <name val="AcadNusx"/>
    </font>
    <font>
      <sz val="11"/>
      <color rgb="FF9C0006"/>
      <name val="Calibri"/>
      <family val="2"/>
      <scheme val="minor"/>
    </font>
    <font>
      <sz val="10"/>
      <color rgb="FF000000"/>
      <name val="AcadNusx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name val="AcadNusx"/>
    </font>
    <font>
      <b/>
      <sz val="12"/>
      <name val="AcadNusx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AcadNusx"/>
    </font>
    <font>
      <b/>
      <sz val="11"/>
      <name val="AcadNusx"/>
    </font>
    <font>
      <sz val="11"/>
      <name val="Calibri"/>
      <family val="2"/>
      <charset val="204"/>
      <scheme val="minor"/>
    </font>
    <font>
      <b/>
      <sz val="10"/>
      <name val="Times New Roman"/>
      <family val="1"/>
    </font>
    <font>
      <b/>
      <vertAlign val="superscript"/>
      <sz val="10"/>
      <name val="AcadNusx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8">
    <xf numFmtId="0" fontId="0" fillId="0" borderId="0"/>
    <xf numFmtId="0" fontId="5" fillId="0" borderId="0"/>
    <xf numFmtId="0" fontId="8" fillId="0" borderId="0"/>
    <xf numFmtId="0" fontId="9" fillId="0" borderId="0"/>
    <xf numFmtId="0" fontId="12" fillId="0" borderId="0"/>
    <xf numFmtId="0" fontId="9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13" fillId="0" borderId="0"/>
    <xf numFmtId="0" fontId="14" fillId="5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0" borderId="0" applyNumberFormat="0" applyBorder="0" applyAlignment="0" applyProtection="0"/>
    <xf numFmtId="0" fontId="12" fillId="0" borderId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6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6" applyNumberFormat="0" applyAlignment="0" applyProtection="0"/>
    <xf numFmtId="0" fontId="25" fillId="0" borderId="11" applyNumberFormat="0" applyFill="0" applyAlignment="0" applyProtection="0"/>
    <xf numFmtId="0" fontId="26" fillId="22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8" fillId="23" borderId="12" applyNumberFormat="0" applyFont="0" applyAlignment="0" applyProtection="0"/>
    <xf numFmtId="0" fontId="27" fillId="20" borderId="13" applyNumberFormat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12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13" fillId="0" borderId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36" fillId="25" borderId="0" applyNumberFormat="0" applyBorder="0" applyAlignment="0" applyProtection="0"/>
    <xf numFmtId="165" fontId="40" fillId="0" borderId="0" applyFont="0" applyFill="0" applyBorder="0" applyAlignment="0" applyProtection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8" fillId="0" borderId="0" xfId="2" applyFont="1" applyFill="1"/>
    <xf numFmtId="2" fontId="4" fillId="0" borderId="0" xfId="2" applyNumberFormat="1" applyFont="1" applyFill="1" applyAlignment="1">
      <alignment horizontal="center"/>
    </xf>
    <xf numFmtId="0" fontId="4" fillId="0" borderId="0" xfId="2" applyFont="1" applyFill="1"/>
    <xf numFmtId="0" fontId="8" fillId="0" borderId="0" xfId="2" applyFill="1"/>
    <xf numFmtId="0" fontId="4" fillId="0" borderId="4" xfId="2" applyFont="1" applyFill="1" applyBorder="1" applyAlignment="1" applyProtection="1">
      <alignment horizontal="center" vertical="center" wrapText="1"/>
    </xf>
    <xf numFmtId="2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166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>
      <alignment horizontal="center" vertical="top" wrapText="1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7" fontId="6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4" xfId="7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4" xfId="84" applyFont="1" applyFill="1" applyBorder="1" applyAlignment="1">
      <alignment horizontal="center" vertical="center" wrapText="1"/>
    </xf>
    <xf numFmtId="166" fontId="33" fillId="0" borderId="4" xfId="0" applyNumberFormat="1" applyFont="1" applyFill="1" applyBorder="1" applyAlignment="1">
      <alignment horizontal="center" vertical="center" wrapText="1"/>
    </xf>
    <xf numFmtId="49" fontId="4" fillId="0" borderId="4" xfId="49" applyNumberFormat="1" applyFont="1" applyFill="1" applyBorder="1" applyAlignment="1">
      <alignment vertical="center" wrapText="1"/>
    </xf>
    <xf numFmtId="0" fontId="4" fillId="24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168" fontId="4" fillId="0" borderId="4" xfId="0" applyNumberFormat="1" applyFont="1" applyFill="1" applyBorder="1" applyAlignment="1">
      <alignment horizontal="center" vertical="center"/>
    </xf>
    <xf numFmtId="0" fontId="8" fillId="0" borderId="0" xfId="2" applyFont="1" applyFill="1"/>
    <xf numFmtId="2" fontId="4" fillId="0" borderId="0" xfId="2" applyNumberFormat="1" applyFont="1" applyFill="1" applyAlignment="1">
      <alignment horizontal="center"/>
    </xf>
    <xf numFmtId="0" fontId="4" fillId="0" borderId="0" xfId="2" applyFont="1" applyFill="1"/>
    <xf numFmtId="0" fontId="4" fillId="0" borderId="4" xfId="2" applyFont="1" applyFill="1" applyBorder="1" applyAlignment="1" applyProtection="1">
      <alignment horizontal="center" vertical="center" wrapText="1"/>
    </xf>
    <xf numFmtId="2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166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2" fontId="32" fillId="0" borderId="4" xfId="0" applyNumberFormat="1" applyFont="1" applyBorder="1" applyAlignment="1">
      <alignment horizontal="center" vertical="center"/>
    </xf>
    <xf numFmtId="2" fontId="34" fillId="0" borderId="4" xfId="0" applyNumberFormat="1" applyFont="1" applyFill="1" applyBorder="1" applyAlignment="1">
      <alignment horizontal="center" vertical="center"/>
    </xf>
    <xf numFmtId="168" fontId="33" fillId="0" borderId="4" xfId="0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2" fontId="6" fillId="0" borderId="4" xfId="49" applyNumberFormat="1" applyFont="1" applyFill="1" applyBorder="1" applyAlignment="1">
      <alignment horizontal="center" vertical="center"/>
    </xf>
    <xf numFmtId="169" fontId="33" fillId="0" borderId="4" xfId="0" applyNumberFormat="1" applyFont="1" applyFill="1" applyBorder="1" applyAlignment="1">
      <alignment horizontal="center" vertical="center" wrapText="1"/>
    </xf>
    <xf numFmtId="2" fontId="33" fillId="0" borderId="4" xfId="0" applyNumberFormat="1" applyFont="1" applyFill="1" applyBorder="1" applyAlignment="1">
      <alignment horizontal="center" vertical="center" wrapText="1"/>
    </xf>
    <xf numFmtId="2" fontId="3" fillId="0" borderId="4" xfId="8" applyNumberFormat="1" applyFont="1" applyFill="1" applyBorder="1" applyAlignment="1">
      <alignment horizontal="center" vertical="center"/>
    </xf>
    <xf numFmtId="167" fontId="4" fillId="24" borderId="4" xfId="49" applyNumberFormat="1" applyFont="1" applyFill="1" applyBorder="1" applyAlignment="1">
      <alignment horizontal="center" vertical="center"/>
    </xf>
    <xf numFmtId="0" fontId="4" fillId="24" borderId="4" xfId="49" applyFont="1" applyFill="1" applyBorder="1" applyAlignment="1">
      <alignment horizontal="center" vertical="center" wrapText="1"/>
    </xf>
    <xf numFmtId="2" fontId="4" fillId="24" borderId="4" xfId="49" applyNumberFormat="1" applyFont="1" applyFill="1" applyBorder="1" applyAlignment="1">
      <alignment horizontal="center" vertical="center"/>
    </xf>
    <xf numFmtId="0" fontId="4" fillId="24" borderId="4" xfId="49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167" fontId="4" fillId="0" borderId="4" xfId="49" applyNumberFormat="1" applyFont="1" applyFill="1" applyBorder="1" applyAlignment="1">
      <alignment horizontal="center" vertical="center"/>
    </xf>
    <xf numFmtId="166" fontId="4" fillId="0" borderId="4" xfId="49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 wrapText="1"/>
    </xf>
    <xf numFmtId="167" fontId="4" fillId="24" borderId="4" xfId="0" applyNumberFormat="1" applyFont="1" applyFill="1" applyBorder="1" applyAlignment="1">
      <alignment horizontal="center" vertical="center"/>
    </xf>
    <xf numFmtId="0" fontId="4" fillId="24" borderId="4" xfId="0" applyFont="1" applyFill="1" applyBorder="1" applyAlignment="1">
      <alignment horizontal="center" vertical="center"/>
    </xf>
    <xf numFmtId="166" fontId="4" fillId="24" borderId="4" xfId="49" applyNumberFormat="1" applyFont="1" applyFill="1" applyBorder="1" applyAlignment="1">
      <alignment horizontal="center" vertical="center"/>
    </xf>
    <xf numFmtId="166" fontId="4" fillId="24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/>
    <xf numFmtId="0" fontId="3" fillId="0" borderId="4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1" applyFont="1" applyFill="1" applyBorder="1" applyAlignment="1">
      <alignment horizontal="center" vertical="top" wrapText="1"/>
    </xf>
    <xf numFmtId="167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2" fontId="4" fillId="0" borderId="4" xfId="49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2" fontId="4" fillId="0" borderId="4" xfId="81" applyNumberFormat="1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67" fontId="4" fillId="0" borderId="4" xfId="81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4" xfId="0" applyFont="1" applyFill="1" applyBorder="1" applyAlignment="1">
      <alignment vertical="center" wrapText="1"/>
    </xf>
    <xf numFmtId="2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" xfId="49" applyFont="1" applyFill="1" applyBorder="1" applyAlignment="1">
      <alignment vertical="center" wrapText="1"/>
    </xf>
    <xf numFmtId="0" fontId="33" fillId="0" borderId="4" xfId="49" applyNumberFormat="1" applyFont="1" applyFill="1" applyBorder="1" applyAlignment="1">
      <alignment horizontal="center" vertical="center" wrapText="1"/>
    </xf>
    <xf numFmtId="1" fontId="11" fillId="0" borderId="4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center" wrapText="1"/>
    </xf>
    <xf numFmtId="49" fontId="35" fillId="0" borderId="4" xfId="49" applyNumberFormat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top" wrapText="1"/>
    </xf>
    <xf numFmtId="1" fontId="3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4" xfId="0" applyFont="1" applyBorder="1" applyAlignment="1">
      <alignment wrapText="1"/>
    </xf>
    <xf numFmtId="0" fontId="11" fillId="0" borderId="4" xfId="49" applyNumberFormat="1" applyFont="1" applyFill="1" applyBorder="1" applyAlignment="1">
      <alignment horizontal="center" vertical="center" wrapText="1"/>
    </xf>
    <xf numFmtId="166" fontId="11" fillId="0" borderId="4" xfId="49" applyNumberFormat="1" applyFont="1" applyFill="1" applyBorder="1" applyAlignment="1">
      <alignment horizontal="center" vertical="center" wrapText="1"/>
    </xf>
    <xf numFmtId="2" fontId="33" fillId="0" borderId="4" xfId="49" applyNumberFormat="1" applyFont="1" applyFill="1" applyBorder="1" applyAlignment="1">
      <alignment horizontal="center" vertical="center" wrapText="1"/>
    </xf>
    <xf numFmtId="2" fontId="11" fillId="0" borderId="4" xfId="49" applyNumberFormat="1" applyFont="1" applyFill="1" applyBorder="1" applyAlignment="1">
      <alignment horizontal="center" vertical="center" wrapText="1"/>
    </xf>
    <xf numFmtId="168" fontId="11" fillId="0" borderId="4" xfId="49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/>
    </xf>
    <xf numFmtId="0" fontId="37" fillId="0" borderId="4" xfId="0" applyFont="1" applyBorder="1" applyAlignment="1">
      <alignment vertic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center" wrapText="1"/>
    </xf>
    <xf numFmtId="16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 wrapText="1"/>
    </xf>
    <xf numFmtId="0" fontId="39" fillId="0" borderId="0" xfId="0" applyFont="1" applyFill="1"/>
    <xf numFmtId="0" fontId="41" fillId="0" borderId="4" xfId="0" applyFont="1" applyFill="1" applyBorder="1" applyAlignment="1">
      <alignment horizontal="center" vertical="center" wrapText="1"/>
    </xf>
    <xf numFmtId="2" fontId="39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3" fillId="0" borderId="0" xfId="0" applyFont="1" applyFill="1"/>
    <xf numFmtId="0" fontId="44" fillId="0" borderId="0" xfId="0" applyFont="1"/>
    <xf numFmtId="4" fontId="4" fillId="0" borderId="4" xfId="0" applyNumberFormat="1" applyFont="1" applyFill="1" applyBorder="1" applyAlignment="1">
      <alignment horizontal="center" vertical="center" wrapText="1"/>
    </xf>
    <xf numFmtId="2" fontId="43" fillId="0" borderId="0" xfId="0" applyNumberFormat="1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4" fontId="7" fillId="0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45" fillId="0" borderId="0" xfId="0" applyFont="1" applyFill="1"/>
    <xf numFmtId="0" fontId="46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2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4" xfId="8" applyNumberFormat="1" applyFont="1" applyFill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7" fillId="0" borderId="0" xfId="0" applyFont="1"/>
    <xf numFmtId="0" fontId="4" fillId="0" borderId="4" xfId="0" applyFont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2" fontId="48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2" fontId="6" fillId="0" borderId="4" xfId="8" applyNumberFormat="1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7" fontId="6" fillId="0" borderId="4" xfId="1" applyNumberFormat="1" applyFont="1" applyFill="1" applyBorder="1" applyAlignment="1">
      <alignment horizontal="center" vertical="center" wrapText="1"/>
    </xf>
    <xf numFmtId="168" fontId="6" fillId="0" borderId="4" xfId="0" applyNumberFormat="1" applyFont="1" applyFill="1" applyBorder="1" applyAlignment="1">
      <alignment horizontal="center" vertical="center"/>
    </xf>
    <xf numFmtId="1" fontId="32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167" fontId="33" fillId="0" borderId="4" xfId="0" applyNumberFormat="1" applyFont="1" applyFill="1" applyBorder="1" applyAlignment="1">
      <alignment horizontal="center" vertical="center" wrapText="1"/>
    </xf>
    <xf numFmtId="2" fontId="43" fillId="0" borderId="0" xfId="0" applyNumberFormat="1" applyFont="1" applyFill="1"/>
    <xf numFmtId="49" fontId="2" fillId="0" borderId="0" xfId="0" applyNumberFormat="1" applyFont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0" xfId="2" applyFont="1" applyFill="1" applyAlignment="1">
      <alignment horizontal="center"/>
    </xf>
    <xf numFmtId="49" fontId="4" fillId="0" borderId="2" xfId="7" applyNumberFormat="1" applyFont="1" applyFill="1" applyBorder="1" applyAlignment="1">
      <alignment horizontal="center" vertical="center" wrapText="1"/>
    </xf>
    <xf numFmtId="49" fontId="4" fillId="0" borderId="3" xfId="7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</cellXfs>
  <cellStyles count="88">
    <cellStyle name="20% - Accent1 2" xfId="19"/>
    <cellStyle name="20% - Accent2 2" xfId="13"/>
    <cellStyle name="20% - Accent3 2" xfId="18"/>
    <cellStyle name="20% - Accent4 2" xfId="14"/>
    <cellStyle name="20% - Accent5 2" xfId="17"/>
    <cellStyle name="20% - Accent6 2" xfId="21"/>
    <cellStyle name="40% - Accent1 2" xfId="22"/>
    <cellStyle name="40% - Accent2 2" xfId="20"/>
    <cellStyle name="40% - Accent3 2" xfId="15"/>
    <cellStyle name="40% - Accent4 2" xfId="11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 2" xfId="87"/>
    <cellStyle name="Currency 2" xfId="63"/>
    <cellStyle name="Currency 2 2" xfId="59"/>
    <cellStyle name="Currency 2 3" xfId="83"/>
    <cellStyle name="Currency 3" xfId="60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10" xfId="4"/>
    <cellStyle name="Normal 11" xfId="62"/>
    <cellStyle name="Normal 12" xfId="8"/>
    <cellStyle name="Normal 12 2" xfId="10"/>
    <cellStyle name="Normal 13" xfId="9"/>
    <cellStyle name="Normal 13 2" xfId="16"/>
    <cellStyle name="Normal 13 3" xfId="82"/>
    <cellStyle name="Normal 14" xfId="71"/>
    <cellStyle name="Normal 15" xfId="64"/>
    <cellStyle name="Normal 17" xfId="73"/>
    <cellStyle name="Normal 18" xfId="76"/>
    <cellStyle name="Normal 19" xfId="75"/>
    <cellStyle name="Normal 2" xfId="12"/>
    <cellStyle name="Normal 2 2" xfId="5"/>
    <cellStyle name="Normal 2 3" xfId="3"/>
    <cellStyle name="Normal 2 3 2" xfId="49"/>
    <cellStyle name="Normal 2 3 3" xfId="84"/>
    <cellStyle name="Normal 2 4" xfId="67"/>
    <cellStyle name="Normal 2 4 2" xfId="69"/>
    <cellStyle name="Normal 2 4 3" xfId="70"/>
    <cellStyle name="Normal 2 5" xfId="68"/>
    <cellStyle name="Normal 2 6" xfId="85"/>
    <cellStyle name="Normal 2_krebsiti, localuri, kalkulaciebi" xfId="66"/>
    <cellStyle name="Normal 20" xfId="74"/>
    <cellStyle name="Normal 24" xfId="77"/>
    <cellStyle name="Normal 25" xfId="78"/>
    <cellStyle name="Normal 3" xfId="50"/>
    <cellStyle name="Normal 4" xfId="51"/>
    <cellStyle name="Normal 5" xfId="52"/>
    <cellStyle name="Normal 6" xfId="6"/>
    <cellStyle name="Normal 6 2" xfId="65"/>
    <cellStyle name="Normal 7" xfId="2"/>
    <cellStyle name="Normal 8" xfId="7"/>
    <cellStyle name="Normal 9" xfId="61"/>
    <cellStyle name="Normal 9 2" xfId="72"/>
    <cellStyle name="Normal 9 3" xfId="79"/>
    <cellStyle name="Normal 9 4" xfId="80"/>
    <cellStyle name="Normal_3-1----6-4" xfId="81"/>
    <cellStyle name="Normal_Sheet1" xfId="1"/>
    <cellStyle name="Note 2" xfId="53"/>
    <cellStyle name="Output 2" xfId="54"/>
    <cellStyle name="Title 2" xfId="55"/>
    <cellStyle name="Total 2" xfId="56"/>
    <cellStyle name="Warning Text 2" xfId="57"/>
    <cellStyle name="Обычный 6" xfId="58"/>
    <cellStyle name="Плохой 2" xfId="86"/>
  </cellStyles>
  <dxfs count="0"/>
  <tableStyles count="0" defaultTableStyle="TableStyleMedium9" defaultPivotStyle="PivotStyleLight16"/>
  <colors>
    <mruColors>
      <color rgb="FFFFFF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0</xdr:row>
      <xdr:rowOff>0</xdr:rowOff>
    </xdr:from>
    <xdr:to>
      <xdr:col>1</xdr:col>
      <xdr:colOff>428625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771525" y="4724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37</xdr:row>
      <xdr:rowOff>0</xdr:rowOff>
    </xdr:from>
    <xdr:to>
      <xdr:col>2</xdr:col>
      <xdr:colOff>1476375</xdr:colOff>
      <xdr:row>38</xdr:row>
      <xdr:rowOff>26296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505075" y="16906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2</xdr:col>
      <xdr:colOff>2105025</xdr:colOff>
      <xdr:row>38</xdr:row>
      <xdr:rowOff>26296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124200" y="16906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3</xdr:col>
      <xdr:colOff>152400</xdr:colOff>
      <xdr:row>37</xdr:row>
      <xdr:rowOff>152400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124200" y="1837372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3</xdr:col>
      <xdr:colOff>152400</xdr:colOff>
      <xdr:row>37</xdr:row>
      <xdr:rowOff>152400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124200" y="1837372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37</xdr:row>
      <xdr:rowOff>0</xdr:rowOff>
    </xdr:from>
    <xdr:to>
      <xdr:col>3</xdr:col>
      <xdr:colOff>152400</xdr:colOff>
      <xdr:row>37</xdr:row>
      <xdr:rowOff>152400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24200" y="1837372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9</xdr:row>
      <xdr:rowOff>0</xdr:rowOff>
    </xdr:from>
    <xdr:to>
      <xdr:col>2</xdr:col>
      <xdr:colOff>1476375</xdr:colOff>
      <xdr:row>9</xdr:row>
      <xdr:rowOff>214311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505075" y="5934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9</xdr:row>
      <xdr:rowOff>0</xdr:rowOff>
    </xdr:from>
    <xdr:to>
      <xdr:col>2</xdr:col>
      <xdr:colOff>2105025</xdr:colOff>
      <xdr:row>9</xdr:row>
      <xdr:rowOff>214311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124200" y="5934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368300" cy="190501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3124200" y="183737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37</xdr:row>
      <xdr:rowOff>0</xdr:rowOff>
    </xdr:from>
    <xdr:ext cx="107823" cy="124587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62025" y="1837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37</xdr:row>
      <xdr:rowOff>0</xdr:rowOff>
    </xdr:from>
    <xdr:ext cx="88392" cy="173736"/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200150" y="183737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37</xdr:row>
      <xdr:rowOff>0</xdr:rowOff>
    </xdr:from>
    <xdr:ext cx="88392" cy="173736"/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1200150" y="183737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37</xdr:row>
      <xdr:rowOff>0</xdr:rowOff>
    </xdr:from>
    <xdr:ext cx="107823" cy="124587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962025" y="1837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37</xdr:row>
      <xdr:rowOff>0</xdr:rowOff>
    </xdr:from>
    <xdr:ext cx="109728" cy="173736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2505075" y="183737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37</xdr:row>
      <xdr:rowOff>0</xdr:rowOff>
    </xdr:from>
    <xdr:ext cx="88392" cy="173736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200150" y="183737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37</xdr:row>
      <xdr:rowOff>0</xdr:rowOff>
    </xdr:from>
    <xdr:ext cx="88392" cy="173736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1200150" y="183737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37</xdr:row>
      <xdr:rowOff>0</xdr:rowOff>
    </xdr:from>
    <xdr:ext cx="57150" cy="173736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3124200" y="183737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16</xdr:row>
      <xdr:rowOff>0</xdr:rowOff>
    </xdr:from>
    <xdr:to>
      <xdr:col>2</xdr:col>
      <xdr:colOff>1476375</xdr:colOff>
      <xdr:row>16</xdr:row>
      <xdr:rowOff>309561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505075" y="107251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16</xdr:row>
      <xdr:rowOff>0</xdr:rowOff>
    </xdr:from>
    <xdr:to>
      <xdr:col>2</xdr:col>
      <xdr:colOff>2105025</xdr:colOff>
      <xdr:row>16</xdr:row>
      <xdr:rowOff>309561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124200" y="107251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76200</xdr:colOff>
      <xdr:row>19</xdr:row>
      <xdr:rowOff>323849</xdr:rowOff>
    </xdr:to>
    <xdr:sp macro="" textlink="">
      <xdr:nvSpPr>
        <xdr:cNvPr id="111" name="Text Box 597"/>
        <xdr:cNvSpPr txBox="1">
          <a:spLocks noChangeArrowheads="1"/>
        </xdr:cNvSpPr>
      </xdr:nvSpPr>
      <xdr:spPr bwMode="auto">
        <a:xfrm>
          <a:off x="5991225" y="12039600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20</xdr:row>
      <xdr:rowOff>0</xdr:rowOff>
    </xdr:from>
    <xdr:to>
      <xdr:col>5</xdr:col>
      <xdr:colOff>247650</xdr:colOff>
      <xdr:row>20</xdr:row>
      <xdr:rowOff>295278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50101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20</xdr:row>
      <xdr:rowOff>0</xdr:rowOff>
    </xdr:from>
    <xdr:to>
      <xdr:col>5</xdr:col>
      <xdr:colOff>247650</xdr:colOff>
      <xdr:row>20</xdr:row>
      <xdr:rowOff>295278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50101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20</xdr:row>
      <xdr:rowOff>0</xdr:rowOff>
    </xdr:from>
    <xdr:to>
      <xdr:col>2</xdr:col>
      <xdr:colOff>1476375</xdr:colOff>
      <xdr:row>22</xdr:row>
      <xdr:rowOff>19049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2505075" y="127254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20</xdr:row>
      <xdr:rowOff>0</xdr:rowOff>
    </xdr:from>
    <xdr:to>
      <xdr:col>3</xdr:col>
      <xdr:colOff>259555</xdr:colOff>
      <xdr:row>22</xdr:row>
      <xdr:rowOff>19049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124200" y="127254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20</xdr:row>
      <xdr:rowOff>0</xdr:rowOff>
    </xdr:from>
    <xdr:to>
      <xdr:col>2</xdr:col>
      <xdr:colOff>1476375</xdr:colOff>
      <xdr:row>22</xdr:row>
      <xdr:rowOff>19049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505075" y="127254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20</xdr:row>
      <xdr:rowOff>0</xdr:rowOff>
    </xdr:from>
    <xdr:to>
      <xdr:col>3</xdr:col>
      <xdr:colOff>259555</xdr:colOff>
      <xdr:row>22</xdr:row>
      <xdr:rowOff>19049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3124200" y="127254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20</xdr:row>
      <xdr:rowOff>0</xdr:rowOff>
    </xdr:from>
    <xdr:to>
      <xdr:col>2</xdr:col>
      <xdr:colOff>1476375</xdr:colOff>
      <xdr:row>22</xdr:row>
      <xdr:rowOff>19049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2505075" y="127254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20</xdr:row>
      <xdr:rowOff>0</xdr:rowOff>
    </xdr:from>
    <xdr:to>
      <xdr:col>3</xdr:col>
      <xdr:colOff>259555</xdr:colOff>
      <xdr:row>22</xdr:row>
      <xdr:rowOff>19049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124200" y="127254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20</xdr:row>
      <xdr:rowOff>0</xdr:rowOff>
    </xdr:from>
    <xdr:to>
      <xdr:col>1</xdr:col>
      <xdr:colOff>247650</xdr:colOff>
      <xdr:row>20</xdr:row>
      <xdr:rowOff>295278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90550" y="127254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25</xdr:row>
      <xdr:rowOff>138111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2505075" y="139827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25</xdr:row>
      <xdr:rowOff>138111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124200" y="139827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30</xdr:row>
      <xdr:rowOff>19049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2505075" y="143256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259555</xdr:colOff>
      <xdr:row>30</xdr:row>
      <xdr:rowOff>19049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3124200" y="143256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30</xdr:row>
      <xdr:rowOff>19049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505075" y="143256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259555</xdr:colOff>
      <xdr:row>30</xdr:row>
      <xdr:rowOff>19049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3124200" y="143256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30</xdr:row>
      <xdr:rowOff>19049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505075" y="143256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259555</xdr:colOff>
      <xdr:row>30</xdr:row>
      <xdr:rowOff>19049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3124200" y="143256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1586103</xdr:colOff>
      <xdr:row>40</xdr:row>
      <xdr:rowOff>55053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2260473</xdr:colOff>
      <xdr:row>40</xdr:row>
      <xdr:rowOff>55053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3</xdr:col>
      <xdr:colOff>193548</xdr:colOff>
      <xdr:row>40</xdr:row>
      <xdr:rowOff>27432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3</xdr:col>
      <xdr:colOff>193548</xdr:colOff>
      <xdr:row>40</xdr:row>
      <xdr:rowOff>27432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3</xdr:col>
      <xdr:colOff>193548</xdr:colOff>
      <xdr:row>40</xdr:row>
      <xdr:rowOff>27432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136587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136587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368300" cy="190501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40</xdr:row>
      <xdr:rowOff>0</xdr:rowOff>
    </xdr:from>
    <xdr:ext cx="107823" cy="124587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62025" y="99345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40</xdr:row>
      <xdr:rowOff>0</xdr:rowOff>
    </xdr:from>
    <xdr:ext cx="107823" cy="124587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962025" y="99345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40</xdr:row>
      <xdr:rowOff>0</xdr:rowOff>
    </xdr:from>
    <xdr:ext cx="109728" cy="173736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40</xdr:row>
      <xdr:rowOff>0</xdr:rowOff>
    </xdr:from>
    <xdr:ext cx="88392" cy="173736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304800</xdr:colOff>
      <xdr:row>40</xdr:row>
      <xdr:rowOff>95250</xdr:rowOff>
    </xdr:from>
    <xdr:ext cx="88392" cy="173736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6219825" y="111633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40</xdr:row>
      <xdr:rowOff>0</xdr:rowOff>
    </xdr:from>
    <xdr:ext cx="57150" cy="173736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1586103</xdr:colOff>
      <xdr:row>24</xdr:row>
      <xdr:rowOff>82485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2260473</xdr:colOff>
      <xdr:row>24</xdr:row>
      <xdr:rowOff>82485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76200</xdr:colOff>
      <xdr:row>26</xdr:row>
      <xdr:rowOff>110489</xdr:rowOff>
    </xdr:to>
    <xdr:sp macro="" textlink="">
      <xdr:nvSpPr>
        <xdr:cNvPr id="111" name="Text Box 597"/>
        <xdr:cNvSpPr txBox="1">
          <a:spLocks noChangeArrowheads="1"/>
        </xdr:cNvSpPr>
      </xdr:nvSpPr>
      <xdr:spPr bwMode="auto">
        <a:xfrm>
          <a:off x="5991225" y="5067300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28</xdr:row>
      <xdr:rowOff>0</xdr:rowOff>
    </xdr:from>
    <xdr:to>
      <xdr:col>5</xdr:col>
      <xdr:colOff>259842</xdr:colOff>
      <xdr:row>28</xdr:row>
      <xdr:rowOff>54486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50101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28</xdr:row>
      <xdr:rowOff>0</xdr:rowOff>
    </xdr:from>
    <xdr:to>
      <xdr:col>5</xdr:col>
      <xdr:colOff>259842</xdr:colOff>
      <xdr:row>28</xdr:row>
      <xdr:rowOff>54486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50101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1586103</xdr:colOff>
      <xdr:row>28</xdr:row>
      <xdr:rowOff>110489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300703</xdr:colOff>
      <xdr:row>28</xdr:row>
      <xdr:rowOff>110489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1586103</xdr:colOff>
      <xdr:row>28</xdr:row>
      <xdr:rowOff>110489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300703</xdr:colOff>
      <xdr:row>28</xdr:row>
      <xdr:rowOff>110489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1586103</xdr:colOff>
      <xdr:row>28</xdr:row>
      <xdr:rowOff>110489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300703</xdr:colOff>
      <xdr:row>28</xdr:row>
      <xdr:rowOff>110489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259842</xdr:colOff>
      <xdr:row>28</xdr:row>
      <xdr:rowOff>54486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32</xdr:row>
      <xdr:rowOff>0</xdr:rowOff>
    </xdr:from>
    <xdr:to>
      <xdr:col>2</xdr:col>
      <xdr:colOff>1586103</xdr:colOff>
      <xdr:row>32</xdr:row>
      <xdr:rowOff>81723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32</xdr:row>
      <xdr:rowOff>0</xdr:rowOff>
    </xdr:from>
    <xdr:to>
      <xdr:col>2</xdr:col>
      <xdr:colOff>2260473</xdr:colOff>
      <xdr:row>32</xdr:row>
      <xdr:rowOff>81723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110489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3</xdr:col>
      <xdr:colOff>300703</xdr:colOff>
      <xdr:row>36</xdr:row>
      <xdr:rowOff>110489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110489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3</xdr:col>
      <xdr:colOff>300703</xdr:colOff>
      <xdr:row>36</xdr:row>
      <xdr:rowOff>110489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110489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3</xdr:col>
      <xdr:colOff>300703</xdr:colOff>
      <xdr:row>36</xdr:row>
      <xdr:rowOff>110489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79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81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83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113727</xdr:rowOff>
    </xdr:to>
    <xdr:sp macro="" textlink="">
      <xdr:nvSpPr>
        <xdr:cNvPr id="287" name="Text Box 1"/>
        <xdr:cNvSpPr txBox="1">
          <a:spLocks noChangeArrowheads="1"/>
        </xdr:cNvSpPr>
      </xdr:nvSpPr>
      <xdr:spPr bwMode="auto">
        <a:xfrm>
          <a:off x="2505075" y="25050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113727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124200" y="25050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290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91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93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95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31</xdr:row>
      <xdr:rowOff>0</xdr:rowOff>
    </xdr:from>
    <xdr:to>
      <xdr:col>2</xdr:col>
      <xdr:colOff>1586103</xdr:colOff>
      <xdr:row>31</xdr:row>
      <xdr:rowOff>54291</xdr:rowOff>
    </xdr:to>
    <xdr:sp macro="" textlink="">
      <xdr:nvSpPr>
        <xdr:cNvPr id="299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31</xdr:row>
      <xdr:rowOff>0</xdr:rowOff>
    </xdr:from>
    <xdr:to>
      <xdr:col>2</xdr:col>
      <xdr:colOff>2260473</xdr:colOff>
      <xdr:row>31</xdr:row>
      <xdr:rowOff>54291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3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4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1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4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5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368300" cy="190501"/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19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2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39</xdr:row>
      <xdr:rowOff>47625</xdr:rowOff>
    </xdr:from>
    <xdr:ext cx="107823" cy="124587"/>
    <xdr:sp macro="" textlink="">
      <xdr:nvSpPr>
        <xdr:cNvPr id="324" name="Text Box 1"/>
        <xdr:cNvSpPr txBox="1">
          <a:spLocks noChangeArrowheads="1"/>
        </xdr:cNvSpPr>
      </xdr:nvSpPr>
      <xdr:spPr bwMode="auto">
        <a:xfrm>
          <a:off x="962025" y="694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2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27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29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39</xdr:row>
      <xdr:rowOff>0</xdr:rowOff>
    </xdr:from>
    <xdr:ext cx="88392" cy="173736"/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39</xdr:row>
      <xdr:rowOff>0</xdr:rowOff>
    </xdr:from>
    <xdr:ext cx="88392" cy="173736"/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35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3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3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39</xdr:row>
      <xdr:rowOff>47625</xdr:rowOff>
    </xdr:from>
    <xdr:ext cx="107823" cy="124587"/>
    <xdr:sp macro="" textlink="">
      <xdr:nvSpPr>
        <xdr:cNvPr id="338" name="Text Box 1"/>
        <xdr:cNvSpPr txBox="1">
          <a:spLocks noChangeArrowheads="1"/>
        </xdr:cNvSpPr>
      </xdr:nvSpPr>
      <xdr:spPr bwMode="auto">
        <a:xfrm>
          <a:off x="962025" y="694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41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39</xdr:row>
      <xdr:rowOff>0</xdr:rowOff>
    </xdr:from>
    <xdr:ext cx="109728" cy="173736"/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39</xdr:row>
      <xdr:rowOff>0</xdr:rowOff>
    </xdr:from>
    <xdr:ext cx="88392" cy="173736"/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39</xdr:row>
      <xdr:rowOff>0</xdr:rowOff>
    </xdr:from>
    <xdr:ext cx="88392" cy="173736"/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39</xdr:row>
      <xdr:rowOff>0</xdr:rowOff>
    </xdr:from>
    <xdr:ext cx="57150" cy="173736"/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51</xdr:row>
      <xdr:rowOff>0</xdr:rowOff>
    </xdr:from>
    <xdr:to>
      <xdr:col>2</xdr:col>
      <xdr:colOff>1586103</xdr:colOff>
      <xdr:row>51</xdr:row>
      <xdr:rowOff>55053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505075" y="99345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2</xdr:col>
      <xdr:colOff>2260473</xdr:colOff>
      <xdr:row>51</xdr:row>
      <xdr:rowOff>55053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124200" y="99345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3</xdr:col>
      <xdr:colOff>193548</xdr:colOff>
      <xdr:row>51</xdr:row>
      <xdr:rowOff>27432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3</xdr:col>
      <xdr:colOff>193548</xdr:colOff>
      <xdr:row>51</xdr:row>
      <xdr:rowOff>27432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51</xdr:row>
      <xdr:rowOff>0</xdr:rowOff>
    </xdr:from>
    <xdr:to>
      <xdr:col>3</xdr:col>
      <xdr:colOff>193548</xdr:colOff>
      <xdr:row>51</xdr:row>
      <xdr:rowOff>27432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24200" y="9934575"/>
          <a:ext cx="5334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26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1586103</xdr:colOff>
      <xdr:row>10</xdr:row>
      <xdr:rowOff>109155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505075" y="230505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2260473</xdr:colOff>
      <xdr:row>10</xdr:row>
      <xdr:rowOff>109155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124200" y="230505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368300" cy="190501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3124200" y="993457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51</xdr:row>
      <xdr:rowOff>0</xdr:rowOff>
    </xdr:from>
    <xdr:ext cx="107823" cy="124587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962025" y="99345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51</xdr:row>
      <xdr:rowOff>0</xdr:rowOff>
    </xdr:from>
    <xdr:ext cx="88392" cy="173736"/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51</xdr:row>
      <xdr:rowOff>0</xdr:rowOff>
    </xdr:from>
    <xdr:ext cx="88392" cy="173736"/>
    <xdr:sp macro="" textlink="">
      <xdr:nvSpPr>
        <xdr:cNvPr id="60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51</xdr:row>
      <xdr:rowOff>0</xdr:rowOff>
    </xdr:from>
    <xdr:ext cx="107823" cy="124587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962025" y="99345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51</xdr:row>
      <xdr:rowOff>0</xdr:rowOff>
    </xdr:from>
    <xdr:ext cx="109728" cy="173736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2505075" y="993457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51</xdr:row>
      <xdr:rowOff>0</xdr:rowOff>
    </xdr:from>
    <xdr:ext cx="88392" cy="173736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1200150" y="993457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381000</xdr:colOff>
      <xdr:row>51</xdr:row>
      <xdr:rowOff>76200</xdr:rowOff>
    </xdr:from>
    <xdr:ext cx="88392" cy="173736"/>
    <xdr:sp macro="" textlink="">
      <xdr:nvSpPr>
        <xdr:cNvPr id="74" name="Text Box 2"/>
        <xdr:cNvSpPr txBox="1">
          <a:spLocks noChangeArrowheads="1"/>
        </xdr:cNvSpPr>
      </xdr:nvSpPr>
      <xdr:spPr bwMode="auto">
        <a:xfrm>
          <a:off x="4533900" y="173164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51</xdr:row>
      <xdr:rowOff>0</xdr:rowOff>
    </xdr:from>
    <xdr:ext cx="57150" cy="173736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3124200" y="993457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04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08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17</xdr:row>
      <xdr:rowOff>0</xdr:rowOff>
    </xdr:from>
    <xdr:to>
      <xdr:col>2</xdr:col>
      <xdr:colOff>1586103</xdr:colOff>
      <xdr:row>17</xdr:row>
      <xdr:rowOff>82485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505075" y="432435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17</xdr:row>
      <xdr:rowOff>0</xdr:rowOff>
    </xdr:from>
    <xdr:to>
      <xdr:col>2</xdr:col>
      <xdr:colOff>2260473</xdr:colOff>
      <xdr:row>17</xdr:row>
      <xdr:rowOff>82485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124200" y="432435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110489</xdr:rowOff>
    </xdr:to>
    <xdr:sp macro="" textlink="">
      <xdr:nvSpPr>
        <xdr:cNvPr id="111" name="Text Box 597"/>
        <xdr:cNvSpPr txBox="1">
          <a:spLocks noChangeArrowheads="1"/>
        </xdr:cNvSpPr>
      </xdr:nvSpPr>
      <xdr:spPr bwMode="auto">
        <a:xfrm>
          <a:off x="5991225" y="5067300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21</xdr:row>
      <xdr:rowOff>0</xdr:rowOff>
    </xdr:from>
    <xdr:to>
      <xdr:col>5</xdr:col>
      <xdr:colOff>259842</xdr:colOff>
      <xdr:row>21</xdr:row>
      <xdr:rowOff>54486</xdr:rowOff>
    </xdr:to>
    <xdr:sp macro="" textlink="">
      <xdr:nvSpPr>
        <xdr:cNvPr id="112" name="Text Box 2"/>
        <xdr:cNvSpPr txBox="1">
          <a:spLocks noChangeArrowheads="1"/>
        </xdr:cNvSpPr>
      </xdr:nvSpPr>
      <xdr:spPr bwMode="auto">
        <a:xfrm>
          <a:off x="50101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21</xdr:row>
      <xdr:rowOff>0</xdr:rowOff>
    </xdr:from>
    <xdr:to>
      <xdr:col>5</xdr:col>
      <xdr:colOff>259842</xdr:colOff>
      <xdr:row>21</xdr:row>
      <xdr:rowOff>54486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50101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21</xdr:row>
      <xdr:rowOff>0</xdr:rowOff>
    </xdr:from>
    <xdr:to>
      <xdr:col>2</xdr:col>
      <xdr:colOff>1586103</xdr:colOff>
      <xdr:row>21</xdr:row>
      <xdr:rowOff>110489</xdr:rowOff>
    </xdr:to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21</xdr:row>
      <xdr:rowOff>0</xdr:rowOff>
    </xdr:from>
    <xdr:to>
      <xdr:col>3</xdr:col>
      <xdr:colOff>300703</xdr:colOff>
      <xdr:row>21</xdr:row>
      <xdr:rowOff>110489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21</xdr:row>
      <xdr:rowOff>0</xdr:rowOff>
    </xdr:from>
    <xdr:to>
      <xdr:col>2</xdr:col>
      <xdr:colOff>1586103</xdr:colOff>
      <xdr:row>21</xdr:row>
      <xdr:rowOff>110489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21</xdr:row>
      <xdr:rowOff>0</xdr:rowOff>
    </xdr:from>
    <xdr:to>
      <xdr:col>3</xdr:col>
      <xdr:colOff>300703</xdr:colOff>
      <xdr:row>21</xdr:row>
      <xdr:rowOff>110489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21</xdr:row>
      <xdr:rowOff>0</xdr:rowOff>
    </xdr:from>
    <xdr:to>
      <xdr:col>2</xdr:col>
      <xdr:colOff>1586103</xdr:colOff>
      <xdr:row>21</xdr:row>
      <xdr:rowOff>110489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2505075" y="57531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21</xdr:row>
      <xdr:rowOff>0</xdr:rowOff>
    </xdr:from>
    <xdr:to>
      <xdr:col>3</xdr:col>
      <xdr:colOff>300703</xdr:colOff>
      <xdr:row>21</xdr:row>
      <xdr:rowOff>110489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124200" y="57531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4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29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6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7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5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21</xdr:row>
      <xdr:rowOff>0</xdr:rowOff>
    </xdr:from>
    <xdr:to>
      <xdr:col>1</xdr:col>
      <xdr:colOff>259842</xdr:colOff>
      <xdr:row>21</xdr:row>
      <xdr:rowOff>54486</xdr:rowOff>
    </xdr:to>
    <xdr:sp macro="" textlink="">
      <xdr:nvSpPr>
        <xdr:cNvPr id="258" name="Text Box 1"/>
        <xdr:cNvSpPr txBox="1">
          <a:spLocks noChangeArrowheads="1"/>
        </xdr:cNvSpPr>
      </xdr:nvSpPr>
      <xdr:spPr bwMode="auto">
        <a:xfrm>
          <a:off x="590550" y="5753100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59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65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66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109917</xdr:rowOff>
    </xdr:to>
    <xdr:sp macro="" textlink="">
      <xdr:nvSpPr>
        <xdr:cNvPr id="269" name="Text Box 1"/>
        <xdr:cNvSpPr txBox="1">
          <a:spLocks noChangeArrowheads="1"/>
        </xdr:cNvSpPr>
      </xdr:nvSpPr>
      <xdr:spPr bwMode="auto">
        <a:xfrm>
          <a:off x="2505075" y="7010400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109917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3124200" y="7010400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38</xdr:row>
      <xdr:rowOff>0</xdr:rowOff>
    </xdr:from>
    <xdr:to>
      <xdr:col>2</xdr:col>
      <xdr:colOff>1586103</xdr:colOff>
      <xdr:row>38</xdr:row>
      <xdr:rowOff>105536</xdr:rowOff>
    </xdr:to>
    <xdr:sp macro="" textlink="">
      <xdr:nvSpPr>
        <xdr:cNvPr id="271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38</xdr:row>
      <xdr:rowOff>0</xdr:rowOff>
    </xdr:from>
    <xdr:to>
      <xdr:col>3</xdr:col>
      <xdr:colOff>300703</xdr:colOff>
      <xdr:row>38</xdr:row>
      <xdr:rowOff>105536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38</xdr:row>
      <xdr:rowOff>0</xdr:rowOff>
    </xdr:from>
    <xdr:to>
      <xdr:col>2</xdr:col>
      <xdr:colOff>1586103</xdr:colOff>
      <xdr:row>38</xdr:row>
      <xdr:rowOff>105536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38</xdr:row>
      <xdr:rowOff>0</xdr:rowOff>
    </xdr:from>
    <xdr:to>
      <xdr:col>3</xdr:col>
      <xdr:colOff>300703</xdr:colOff>
      <xdr:row>38</xdr:row>
      <xdr:rowOff>105536</xdr:rowOff>
    </xdr:to>
    <xdr:sp macro="" textlink="">
      <xdr:nvSpPr>
        <xdr:cNvPr id="274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38</xdr:row>
      <xdr:rowOff>0</xdr:rowOff>
    </xdr:from>
    <xdr:to>
      <xdr:col>2</xdr:col>
      <xdr:colOff>1586103</xdr:colOff>
      <xdr:row>38</xdr:row>
      <xdr:rowOff>105536</xdr:rowOff>
    </xdr:to>
    <xdr:sp macro="" textlink="">
      <xdr:nvSpPr>
        <xdr:cNvPr id="275" name="Text Box 1"/>
        <xdr:cNvSpPr txBox="1">
          <a:spLocks noChangeArrowheads="1"/>
        </xdr:cNvSpPr>
      </xdr:nvSpPr>
      <xdr:spPr bwMode="auto">
        <a:xfrm>
          <a:off x="2505075" y="7353300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38</xdr:row>
      <xdr:rowOff>0</xdr:rowOff>
    </xdr:from>
    <xdr:to>
      <xdr:col>3</xdr:col>
      <xdr:colOff>300703</xdr:colOff>
      <xdr:row>38</xdr:row>
      <xdr:rowOff>105536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3124200" y="7353300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5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7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89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1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3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5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6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8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599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01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0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03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0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0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606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07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610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11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13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614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15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34</xdr:row>
      <xdr:rowOff>47625</xdr:rowOff>
    </xdr:from>
    <xdr:ext cx="107823" cy="124587"/>
    <xdr:sp macro="" textlink="">
      <xdr:nvSpPr>
        <xdr:cNvPr id="616" name="Text Box 1"/>
        <xdr:cNvSpPr txBox="1">
          <a:spLocks noChangeArrowheads="1"/>
        </xdr:cNvSpPr>
      </xdr:nvSpPr>
      <xdr:spPr bwMode="auto">
        <a:xfrm>
          <a:off x="962025" y="52482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617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4117"/>
    <xdr:sp macro="" textlink="">
      <xdr:nvSpPr>
        <xdr:cNvPr id="618" name="Text Box 2"/>
        <xdr:cNvSpPr txBox="1">
          <a:spLocks noChangeArrowheads="1"/>
        </xdr:cNvSpPr>
      </xdr:nvSpPr>
      <xdr:spPr bwMode="auto">
        <a:xfrm>
          <a:off x="600075" y="520065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1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2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5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8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29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4117"/>
    <xdr:sp macro="" textlink="">
      <xdr:nvSpPr>
        <xdr:cNvPr id="630" name="Text Box 2"/>
        <xdr:cNvSpPr txBox="1">
          <a:spLocks noChangeArrowheads="1"/>
        </xdr:cNvSpPr>
      </xdr:nvSpPr>
      <xdr:spPr bwMode="auto">
        <a:xfrm>
          <a:off x="600075" y="520065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1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2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5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39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641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43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44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4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46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4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648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660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6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673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686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8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699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700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0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0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703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04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705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06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707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08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709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133350</xdr:colOff>
      <xdr:row>34</xdr:row>
      <xdr:rowOff>0</xdr:rowOff>
    </xdr:from>
    <xdr:ext cx="85344" cy="173736"/>
    <xdr:sp macro="" textlink="">
      <xdr:nvSpPr>
        <xdr:cNvPr id="711" name="Text Box 1"/>
        <xdr:cNvSpPr txBox="1">
          <a:spLocks noChangeArrowheads="1"/>
        </xdr:cNvSpPr>
      </xdr:nvSpPr>
      <xdr:spPr bwMode="auto">
        <a:xfrm>
          <a:off x="552450" y="5200650"/>
          <a:ext cx="85344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34</xdr:row>
      <xdr:rowOff>47625</xdr:rowOff>
    </xdr:from>
    <xdr:ext cx="107823" cy="124587"/>
    <xdr:sp macro="" textlink="">
      <xdr:nvSpPr>
        <xdr:cNvPr id="713" name="Text Box 1"/>
        <xdr:cNvSpPr txBox="1">
          <a:spLocks noChangeArrowheads="1"/>
        </xdr:cNvSpPr>
      </xdr:nvSpPr>
      <xdr:spPr bwMode="auto">
        <a:xfrm>
          <a:off x="962025" y="52482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736"/>
    <xdr:sp macro="" textlink="">
      <xdr:nvSpPr>
        <xdr:cNvPr id="714" name="Text Box 1"/>
        <xdr:cNvSpPr txBox="1">
          <a:spLocks noChangeArrowheads="1"/>
        </xdr:cNvSpPr>
      </xdr:nvSpPr>
      <xdr:spPr bwMode="auto">
        <a:xfrm>
          <a:off x="5905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4117"/>
    <xdr:sp macro="" textlink="">
      <xdr:nvSpPr>
        <xdr:cNvPr id="715" name="Text Box 2"/>
        <xdr:cNvSpPr txBox="1">
          <a:spLocks noChangeArrowheads="1"/>
        </xdr:cNvSpPr>
      </xdr:nvSpPr>
      <xdr:spPr bwMode="auto">
        <a:xfrm>
          <a:off x="600075" y="520065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17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18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19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0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3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4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6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4117"/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600075" y="5200650"/>
          <a:ext cx="89916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8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0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1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2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6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4117"/>
    <xdr:sp macro="" textlink="">
      <xdr:nvSpPr>
        <xdr:cNvPr id="738" name="Text Box 2"/>
        <xdr:cNvSpPr txBox="1">
          <a:spLocks noChangeArrowheads="1"/>
        </xdr:cNvSpPr>
      </xdr:nvSpPr>
      <xdr:spPr bwMode="auto">
        <a:xfrm>
          <a:off x="590550" y="5200650"/>
          <a:ext cx="88392" cy="174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739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4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741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4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743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4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745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4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4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4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757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5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769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770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7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180975</xdr:colOff>
      <xdr:row>34</xdr:row>
      <xdr:rowOff>0</xdr:rowOff>
    </xdr:from>
    <xdr:ext cx="89916" cy="173355"/>
    <xdr:sp macro="" textlink="">
      <xdr:nvSpPr>
        <xdr:cNvPr id="783" name="Text Box 2"/>
        <xdr:cNvSpPr txBox="1">
          <a:spLocks noChangeArrowheads="1"/>
        </xdr:cNvSpPr>
      </xdr:nvSpPr>
      <xdr:spPr bwMode="auto">
        <a:xfrm>
          <a:off x="600075" y="5200650"/>
          <a:ext cx="89916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5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8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90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91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171450</xdr:colOff>
      <xdr:row>34</xdr:row>
      <xdr:rowOff>0</xdr:rowOff>
    </xdr:from>
    <xdr:ext cx="88392" cy="173355"/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590550" y="5200650"/>
          <a:ext cx="88392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9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9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9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9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3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09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3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0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1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2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3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6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7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0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3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4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5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368300" cy="190501"/>
    <xdr:sp macro="" textlink="">
      <xdr:nvSpPr>
        <xdr:cNvPr id="836" name="Text Box 2"/>
        <xdr:cNvSpPr txBox="1">
          <a:spLocks noChangeArrowheads="1"/>
        </xdr:cNvSpPr>
      </xdr:nvSpPr>
      <xdr:spPr bwMode="auto">
        <a:xfrm>
          <a:off x="3124200" y="520065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37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4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34</xdr:row>
      <xdr:rowOff>47625</xdr:rowOff>
    </xdr:from>
    <xdr:ext cx="107823" cy="124587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962025" y="52482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43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4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45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4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47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4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849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850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5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34</xdr:row>
      <xdr:rowOff>47625</xdr:rowOff>
    </xdr:from>
    <xdr:ext cx="107823" cy="124587"/>
    <xdr:sp macro="" textlink="">
      <xdr:nvSpPr>
        <xdr:cNvPr id="856" name="Text Box 1"/>
        <xdr:cNvSpPr txBox="1">
          <a:spLocks noChangeArrowheads="1"/>
        </xdr:cNvSpPr>
      </xdr:nvSpPr>
      <xdr:spPr bwMode="auto">
        <a:xfrm>
          <a:off x="962025" y="524827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57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59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34</xdr:row>
      <xdr:rowOff>0</xdr:rowOff>
    </xdr:from>
    <xdr:ext cx="109728" cy="173736"/>
    <xdr:sp macro="" textlink="">
      <xdr:nvSpPr>
        <xdr:cNvPr id="861" name="Text Box 1"/>
        <xdr:cNvSpPr txBox="1">
          <a:spLocks noChangeArrowheads="1"/>
        </xdr:cNvSpPr>
      </xdr:nvSpPr>
      <xdr:spPr bwMode="auto">
        <a:xfrm>
          <a:off x="2505075" y="520065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34</xdr:row>
      <xdr:rowOff>0</xdr:rowOff>
    </xdr:from>
    <xdr:ext cx="88392" cy="173736"/>
    <xdr:sp macro="" textlink="">
      <xdr:nvSpPr>
        <xdr:cNvPr id="864" name="Text Box 2"/>
        <xdr:cNvSpPr txBox="1">
          <a:spLocks noChangeArrowheads="1"/>
        </xdr:cNvSpPr>
      </xdr:nvSpPr>
      <xdr:spPr bwMode="auto">
        <a:xfrm>
          <a:off x="1200150" y="520065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69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0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1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2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4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5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6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7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34</xdr:row>
      <xdr:rowOff>0</xdr:rowOff>
    </xdr:from>
    <xdr:ext cx="57150" cy="173736"/>
    <xdr:sp macro="" textlink="">
      <xdr:nvSpPr>
        <xdr:cNvPr id="888" name="Text Box 2"/>
        <xdr:cNvSpPr txBox="1">
          <a:spLocks noChangeArrowheads="1"/>
        </xdr:cNvSpPr>
      </xdr:nvSpPr>
      <xdr:spPr bwMode="auto">
        <a:xfrm>
          <a:off x="3124200" y="520065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89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890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91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892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93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894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95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896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97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898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36</xdr:row>
      <xdr:rowOff>0</xdr:rowOff>
    </xdr:from>
    <xdr:to>
      <xdr:col>2</xdr:col>
      <xdr:colOff>1586103</xdr:colOff>
      <xdr:row>36</xdr:row>
      <xdr:rowOff>109155</xdr:rowOff>
    </xdr:to>
    <xdr:sp macro="" textlink="">
      <xdr:nvSpPr>
        <xdr:cNvPr id="899" name="Text Box 1"/>
        <xdr:cNvSpPr txBox="1">
          <a:spLocks noChangeArrowheads="1"/>
        </xdr:cNvSpPr>
      </xdr:nvSpPr>
      <xdr:spPr bwMode="auto">
        <a:xfrm>
          <a:off x="2505075" y="343852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36</xdr:row>
      <xdr:rowOff>0</xdr:rowOff>
    </xdr:from>
    <xdr:to>
      <xdr:col>2</xdr:col>
      <xdr:colOff>2260473</xdr:colOff>
      <xdr:row>36</xdr:row>
      <xdr:rowOff>109155</xdr:rowOff>
    </xdr:to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3124200" y="343852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19</xdr:row>
      <xdr:rowOff>0</xdr:rowOff>
    </xdr:from>
    <xdr:ext cx="76200" cy="666749"/>
    <xdr:sp macro="" textlink="">
      <xdr:nvSpPr>
        <xdr:cNvPr id="901" name="Text Box 597"/>
        <xdr:cNvSpPr txBox="1">
          <a:spLocks noChangeArrowheads="1"/>
        </xdr:cNvSpPr>
      </xdr:nvSpPr>
      <xdr:spPr bwMode="auto">
        <a:xfrm>
          <a:off x="5876925" y="5143500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65</xdr:row>
      <xdr:rowOff>0</xdr:rowOff>
    </xdr:from>
    <xdr:to>
      <xdr:col>2</xdr:col>
      <xdr:colOff>1476375</xdr:colOff>
      <xdr:row>66</xdr:row>
      <xdr:rowOff>23811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514600" y="4562475"/>
          <a:ext cx="0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65</xdr:row>
      <xdr:rowOff>0</xdr:rowOff>
    </xdr:from>
    <xdr:to>
      <xdr:col>2</xdr:col>
      <xdr:colOff>2105025</xdr:colOff>
      <xdr:row>66</xdr:row>
      <xdr:rowOff>23811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133725" y="4562475"/>
          <a:ext cx="9525" cy="2524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84</xdr:row>
      <xdr:rowOff>0</xdr:rowOff>
    </xdr:from>
    <xdr:to>
      <xdr:col>3</xdr:col>
      <xdr:colOff>142875</xdr:colOff>
      <xdr:row>84</xdr:row>
      <xdr:rowOff>152400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3133725" y="7353300"/>
          <a:ext cx="390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84</xdr:row>
      <xdr:rowOff>0</xdr:rowOff>
    </xdr:from>
    <xdr:to>
      <xdr:col>3</xdr:col>
      <xdr:colOff>142875</xdr:colOff>
      <xdr:row>84</xdr:row>
      <xdr:rowOff>152400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133725" y="7353300"/>
          <a:ext cx="390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84</xdr:row>
      <xdr:rowOff>0</xdr:rowOff>
    </xdr:from>
    <xdr:to>
      <xdr:col>3</xdr:col>
      <xdr:colOff>142875</xdr:colOff>
      <xdr:row>84</xdr:row>
      <xdr:rowOff>152400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3133725" y="7353300"/>
          <a:ext cx="390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10</xdr:row>
      <xdr:rowOff>0</xdr:rowOff>
    </xdr:from>
    <xdr:to>
      <xdr:col>2</xdr:col>
      <xdr:colOff>1476375</xdr:colOff>
      <xdr:row>10</xdr:row>
      <xdr:rowOff>214311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505075" y="4772025"/>
          <a:ext cx="0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10</xdr:row>
      <xdr:rowOff>0</xdr:rowOff>
    </xdr:from>
    <xdr:to>
      <xdr:col>2</xdr:col>
      <xdr:colOff>2105025</xdr:colOff>
      <xdr:row>10</xdr:row>
      <xdr:rowOff>214311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124200" y="4772025"/>
          <a:ext cx="9525" cy="900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0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6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7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8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368300" cy="190501"/>
    <xdr:sp macro="" textlink="">
      <xdr:nvSpPr>
        <xdr:cNvPr id="49" name="Text Box 2"/>
        <xdr:cNvSpPr txBox="1">
          <a:spLocks noChangeArrowheads="1"/>
        </xdr:cNvSpPr>
      </xdr:nvSpPr>
      <xdr:spPr bwMode="auto">
        <a:xfrm>
          <a:off x="3124200" y="112014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53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84</xdr:row>
      <xdr:rowOff>0</xdr:rowOff>
    </xdr:from>
    <xdr:ext cx="107823" cy="124587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962025" y="112490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57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59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84</xdr:row>
      <xdr:rowOff>0</xdr:rowOff>
    </xdr:from>
    <xdr:ext cx="88392" cy="173736"/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1200150" y="112014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84</xdr:row>
      <xdr:rowOff>0</xdr:rowOff>
    </xdr:from>
    <xdr:ext cx="88392" cy="173736"/>
    <xdr:sp macro="" textlink="">
      <xdr:nvSpPr>
        <xdr:cNvPr id="63" name="Text Box 2"/>
        <xdr:cNvSpPr txBox="1">
          <a:spLocks noChangeArrowheads="1"/>
        </xdr:cNvSpPr>
      </xdr:nvSpPr>
      <xdr:spPr bwMode="auto">
        <a:xfrm>
          <a:off x="1200150" y="112014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68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84</xdr:row>
      <xdr:rowOff>0</xdr:rowOff>
    </xdr:from>
    <xdr:ext cx="107823" cy="124587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962025" y="112490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84</xdr:row>
      <xdr:rowOff>0</xdr:rowOff>
    </xdr:from>
    <xdr:ext cx="109728" cy="173736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2505075" y="112014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75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84</xdr:row>
      <xdr:rowOff>0</xdr:rowOff>
    </xdr:from>
    <xdr:ext cx="88392" cy="173736"/>
    <xdr:sp macro="" textlink="">
      <xdr:nvSpPr>
        <xdr:cNvPr id="76" name="Text Box 2"/>
        <xdr:cNvSpPr txBox="1">
          <a:spLocks noChangeArrowheads="1"/>
        </xdr:cNvSpPr>
      </xdr:nvSpPr>
      <xdr:spPr bwMode="auto">
        <a:xfrm>
          <a:off x="1200150" y="112014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84</xdr:row>
      <xdr:rowOff>0</xdr:rowOff>
    </xdr:from>
    <xdr:ext cx="88392" cy="173736"/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1200150" y="112014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78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79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2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5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6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7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8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5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99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84</xdr:row>
      <xdr:rowOff>0</xdr:rowOff>
    </xdr:from>
    <xdr:ext cx="57150" cy="173736"/>
    <xdr:sp macro="" textlink="">
      <xdr:nvSpPr>
        <xdr:cNvPr id="101" name="Text Box 2"/>
        <xdr:cNvSpPr txBox="1">
          <a:spLocks noChangeArrowheads="1"/>
        </xdr:cNvSpPr>
      </xdr:nvSpPr>
      <xdr:spPr bwMode="auto">
        <a:xfrm>
          <a:off x="3124200" y="112014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03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11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18</xdr:row>
      <xdr:rowOff>0</xdr:rowOff>
    </xdr:from>
    <xdr:to>
      <xdr:col>2</xdr:col>
      <xdr:colOff>1476375</xdr:colOff>
      <xdr:row>19</xdr:row>
      <xdr:rowOff>42861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2505075" y="54864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18</xdr:row>
      <xdr:rowOff>0</xdr:rowOff>
    </xdr:from>
    <xdr:to>
      <xdr:col>2</xdr:col>
      <xdr:colOff>2105025</xdr:colOff>
      <xdr:row>19</xdr:row>
      <xdr:rowOff>42861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3124200" y="54864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4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6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3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4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5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29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368300" cy="190501"/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3124200" y="6896100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3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3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21</xdr:row>
      <xdr:rowOff>47625</xdr:rowOff>
    </xdr:from>
    <xdr:ext cx="107823" cy="124587"/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962025" y="694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4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4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21</xdr:row>
      <xdr:rowOff>0</xdr:rowOff>
    </xdr:from>
    <xdr:ext cx="88392" cy="173736"/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21</xdr:row>
      <xdr:rowOff>0</xdr:rowOff>
    </xdr:from>
    <xdr:ext cx="88392" cy="173736"/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4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4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21</xdr:row>
      <xdr:rowOff>47625</xdr:rowOff>
    </xdr:from>
    <xdr:ext cx="107823" cy="124587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962025" y="6943725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5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21</xdr:row>
      <xdr:rowOff>0</xdr:rowOff>
    </xdr:from>
    <xdr:ext cx="109728" cy="173736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2505075" y="6896100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5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21</xdr:row>
      <xdr:rowOff>0</xdr:rowOff>
    </xdr:from>
    <xdr:ext cx="88392" cy="173736"/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21</xdr:row>
      <xdr:rowOff>0</xdr:rowOff>
    </xdr:from>
    <xdr:ext cx="88392" cy="173736"/>
    <xdr:sp macro="" textlink="">
      <xdr:nvSpPr>
        <xdr:cNvPr id="159" name="Text Box 2"/>
        <xdr:cNvSpPr txBox="1">
          <a:spLocks noChangeArrowheads="1"/>
        </xdr:cNvSpPr>
      </xdr:nvSpPr>
      <xdr:spPr bwMode="auto">
        <a:xfrm>
          <a:off x="1200150" y="6896100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6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5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79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80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81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82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21</xdr:row>
      <xdr:rowOff>0</xdr:rowOff>
    </xdr:from>
    <xdr:ext cx="57150" cy="173736"/>
    <xdr:sp macro="" textlink="">
      <xdr:nvSpPr>
        <xdr:cNvPr id="183" name="Text Box 2"/>
        <xdr:cNvSpPr txBox="1">
          <a:spLocks noChangeArrowheads="1"/>
        </xdr:cNvSpPr>
      </xdr:nvSpPr>
      <xdr:spPr bwMode="auto">
        <a:xfrm>
          <a:off x="3124200" y="6896100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85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88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90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93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24</xdr:row>
      <xdr:rowOff>0</xdr:rowOff>
    </xdr:from>
    <xdr:to>
      <xdr:col>2</xdr:col>
      <xdr:colOff>1476375</xdr:colOff>
      <xdr:row>24</xdr:row>
      <xdr:rowOff>309561</xdr:rowOff>
    </xdr:to>
    <xdr:sp macro="" textlink="">
      <xdr:nvSpPr>
        <xdr:cNvPr id="194" name="Text Box 1"/>
        <xdr:cNvSpPr txBox="1">
          <a:spLocks noChangeArrowheads="1"/>
        </xdr:cNvSpPr>
      </xdr:nvSpPr>
      <xdr:spPr bwMode="auto">
        <a:xfrm>
          <a:off x="2505075" y="545782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24</xdr:row>
      <xdr:rowOff>0</xdr:rowOff>
    </xdr:from>
    <xdr:to>
      <xdr:col>2</xdr:col>
      <xdr:colOff>2105025</xdr:colOff>
      <xdr:row>24</xdr:row>
      <xdr:rowOff>309561</xdr:rowOff>
    </xdr:to>
    <xdr:sp macro="" textlink="">
      <xdr:nvSpPr>
        <xdr:cNvPr id="195" name="Text Box 2"/>
        <xdr:cNvSpPr txBox="1">
          <a:spLocks noChangeArrowheads="1"/>
        </xdr:cNvSpPr>
      </xdr:nvSpPr>
      <xdr:spPr bwMode="auto">
        <a:xfrm>
          <a:off x="3124200" y="545782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76200</xdr:colOff>
      <xdr:row>27</xdr:row>
      <xdr:rowOff>342899</xdr:rowOff>
    </xdr:to>
    <xdr:sp macro="" textlink="">
      <xdr:nvSpPr>
        <xdr:cNvPr id="196" name="Text Box 597"/>
        <xdr:cNvSpPr txBox="1">
          <a:spLocks noChangeArrowheads="1"/>
        </xdr:cNvSpPr>
      </xdr:nvSpPr>
      <xdr:spPr bwMode="auto">
        <a:xfrm>
          <a:off x="5991225" y="6200775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28</xdr:row>
      <xdr:rowOff>0</xdr:rowOff>
    </xdr:from>
    <xdr:to>
      <xdr:col>5</xdr:col>
      <xdr:colOff>247650</xdr:colOff>
      <xdr:row>28</xdr:row>
      <xdr:rowOff>171453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50101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28</xdr:row>
      <xdr:rowOff>0</xdr:rowOff>
    </xdr:from>
    <xdr:to>
      <xdr:col>5</xdr:col>
      <xdr:colOff>247650</xdr:colOff>
      <xdr:row>28</xdr:row>
      <xdr:rowOff>171453</xdr:rowOff>
    </xdr:to>
    <xdr:sp macro="" textlink="">
      <xdr:nvSpPr>
        <xdr:cNvPr id="198" name="Text Box 2"/>
        <xdr:cNvSpPr txBox="1">
          <a:spLocks noChangeArrowheads="1"/>
        </xdr:cNvSpPr>
      </xdr:nvSpPr>
      <xdr:spPr bwMode="auto">
        <a:xfrm>
          <a:off x="50101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29</xdr:row>
      <xdr:rowOff>19049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2505075" y="6543675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250030</xdr:colOff>
      <xdr:row>29</xdr:row>
      <xdr:rowOff>19049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124200" y="6543675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29</xdr:row>
      <xdr:rowOff>19049</xdr:rowOff>
    </xdr:to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2505075" y="6543675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250030</xdr:colOff>
      <xdr:row>29</xdr:row>
      <xdr:rowOff>19049</xdr:rowOff>
    </xdr:to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3124200" y="6543675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28</xdr:row>
      <xdr:rowOff>0</xdr:rowOff>
    </xdr:from>
    <xdr:to>
      <xdr:col>2</xdr:col>
      <xdr:colOff>1476375</xdr:colOff>
      <xdr:row>29</xdr:row>
      <xdr:rowOff>19049</xdr:rowOff>
    </xdr:to>
    <xdr:sp macro="" textlink="">
      <xdr:nvSpPr>
        <xdr:cNvPr id="203" name="Text Box 1"/>
        <xdr:cNvSpPr txBox="1">
          <a:spLocks noChangeArrowheads="1"/>
        </xdr:cNvSpPr>
      </xdr:nvSpPr>
      <xdr:spPr bwMode="auto">
        <a:xfrm>
          <a:off x="2505075" y="6543675"/>
          <a:ext cx="0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28</xdr:row>
      <xdr:rowOff>0</xdr:rowOff>
    </xdr:from>
    <xdr:to>
      <xdr:col>3</xdr:col>
      <xdr:colOff>250030</xdr:colOff>
      <xdr:row>29</xdr:row>
      <xdr:rowOff>19049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3124200" y="6543675"/>
          <a:ext cx="640555" cy="5905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0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0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0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08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19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0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4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1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4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8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7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4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0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0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1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1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5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7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2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4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5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6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7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40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42" name="Text Box 2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171450</xdr:colOff>
      <xdr:row>28</xdr:row>
      <xdr:rowOff>0</xdr:rowOff>
    </xdr:from>
    <xdr:to>
      <xdr:col>1</xdr:col>
      <xdr:colOff>247650</xdr:colOff>
      <xdr:row>28</xdr:row>
      <xdr:rowOff>171453</xdr:rowOff>
    </xdr:to>
    <xdr:sp macro="" textlink="">
      <xdr:nvSpPr>
        <xdr:cNvPr id="343" name="Text Box 1"/>
        <xdr:cNvSpPr txBox="1">
          <a:spLocks noChangeArrowheads="1"/>
        </xdr:cNvSpPr>
      </xdr:nvSpPr>
      <xdr:spPr bwMode="auto">
        <a:xfrm>
          <a:off x="590550" y="6543675"/>
          <a:ext cx="76200" cy="295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44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46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47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48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49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50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51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53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41</xdr:row>
      <xdr:rowOff>0</xdr:rowOff>
    </xdr:from>
    <xdr:to>
      <xdr:col>2</xdr:col>
      <xdr:colOff>1476375</xdr:colOff>
      <xdr:row>43</xdr:row>
      <xdr:rowOff>157161</xdr:rowOff>
    </xdr:to>
    <xdr:sp macro="" textlink="">
      <xdr:nvSpPr>
        <xdr:cNvPr id="354" name="Text Box 1"/>
        <xdr:cNvSpPr txBox="1">
          <a:spLocks noChangeArrowheads="1"/>
        </xdr:cNvSpPr>
      </xdr:nvSpPr>
      <xdr:spPr bwMode="auto">
        <a:xfrm>
          <a:off x="2505075" y="8658225"/>
          <a:ext cx="0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41</xdr:row>
      <xdr:rowOff>0</xdr:rowOff>
    </xdr:from>
    <xdr:to>
      <xdr:col>2</xdr:col>
      <xdr:colOff>2105025</xdr:colOff>
      <xdr:row>43</xdr:row>
      <xdr:rowOff>157161</xdr:rowOff>
    </xdr:to>
    <xdr:sp macro="" textlink="">
      <xdr:nvSpPr>
        <xdr:cNvPr id="355" name="Text Box 2"/>
        <xdr:cNvSpPr txBox="1">
          <a:spLocks noChangeArrowheads="1"/>
        </xdr:cNvSpPr>
      </xdr:nvSpPr>
      <xdr:spPr bwMode="auto">
        <a:xfrm>
          <a:off x="3124200" y="8658225"/>
          <a:ext cx="9525" cy="385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56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58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59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60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61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65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66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67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68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69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70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71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73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74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75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76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77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2505075" y="9201150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124200" y="9201150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80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84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85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86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87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88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44</xdr:row>
      <xdr:rowOff>0</xdr:rowOff>
    </xdr:from>
    <xdr:to>
      <xdr:col>2</xdr:col>
      <xdr:colOff>1476375</xdr:colOff>
      <xdr:row>44</xdr:row>
      <xdr:rowOff>176211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2505075" y="9201150"/>
          <a:ext cx="0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44</xdr:row>
      <xdr:rowOff>0</xdr:rowOff>
    </xdr:from>
    <xdr:to>
      <xdr:col>2</xdr:col>
      <xdr:colOff>2105025</xdr:colOff>
      <xdr:row>44</xdr:row>
      <xdr:rowOff>176211</xdr:rowOff>
    </xdr:to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3124200" y="9201150"/>
          <a:ext cx="9525" cy="3381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393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394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398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399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400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401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42861</xdr:rowOff>
    </xdr:to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2505075" y="8143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42861</xdr:rowOff>
    </xdr:to>
    <xdr:sp macro="" textlink="">
      <xdr:nvSpPr>
        <xdr:cNvPr id="403" name="Text Box 2"/>
        <xdr:cNvSpPr txBox="1">
          <a:spLocks noChangeArrowheads="1"/>
        </xdr:cNvSpPr>
      </xdr:nvSpPr>
      <xdr:spPr bwMode="auto">
        <a:xfrm>
          <a:off x="3124200" y="8143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39</xdr:row>
      <xdr:rowOff>0</xdr:rowOff>
    </xdr:from>
    <xdr:to>
      <xdr:col>5</xdr:col>
      <xdr:colOff>247650</xdr:colOff>
      <xdr:row>40</xdr:row>
      <xdr:rowOff>28578</xdr:rowOff>
    </xdr:to>
    <xdr:sp macro="" textlink="">
      <xdr:nvSpPr>
        <xdr:cNvPr id="404" name="Text Box 2"/>
        <xdr:cNvSpPr txBox="1">
          <a:spLocks noChangeArrowheads="1"/>
        </xdr:cNvSpPr>
      </xdr:nvSpPr>
      <xdr:spPr bwMode="auto">
        <a:xfrm>
          <a:off x="5010150" y="8143875"/>
          <a:ext cx="76200" cy="200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39</xdr:row>
      <xdr:rowOff>0</xdr:rowOff>
    </xdr:from>
    <xdr:to>
      <xdr:col>5</xdr:col>
      <xdr:colOff>247650</xdr:colOff>
      <xdr:row>40</xdr:row>
      <xdr:rowOff>28578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5010150" y="8143875"/>
          <a:ext cx="76200" cy="2000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39</xdr:row>
      <xdr:rowOff>0</xdr:rowOff>
    </xdr:from>
    <xdr:to>
      <xdr:col>5</xdr:col>
      <xdr:colOff>247650</xdr:colOff>
      <xdr:row>40</xdr:row>
      <xdr:rowOff>3</xdr:rowOff>
    </xdr:to>
    <xdr:sp macro="" textlink="">
      <xdr:nvSpPr>
        <xdr:cNvPr id="406" name="Text Box 2"/>
        <xdr:cNvSpPr txBox="1">
          <a:spLocks noChangeArrowheads="1"/>
        </xdr:cNvSpPr>
      </xdr:nvSpPr>
      <xdr:spPr bwMode="auto">
        <a:xfrm>
          <a:off x="5010150" y="8143875"/>
          <a:ext cx="76200" cy="171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171450</xdr:colOff>
      <xdr:row>39</xdr:row>
      <xdr:rowOff>0</xdr:rowOff>
    </xdr:from>
    <xdr:to>
      <xdr:col>5</xdr:col>
      <xdr:colOff>247650</xdr:colOff>
      <xdr:row>40</xdr:row>
      <xdr:rowOff>3</xdr:rowOff>
    </xdr:to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5010150" y="8143875"/>
          <a:ext cx="76200" cy="171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08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10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171449</xdr:rowOff>
    </xdr:to>
    <xdr:sp macro="" textlink="">
      <xdr:nvSpPr>
        <xdr:cNvPr id="411" name="Text Box 1"/>
        <xdr:cNvSpPr txBox="1">
          <a:spLocks noChangeArrowheads="1"/>
        </xdr:cNvSpPr>
      </xdr:nvSpPr>
      <xdr:spPr bwMode="auto">
        <a:xfrm>
          <a:off x="2505075" y="8143875"/>
          <a:ext cx="0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12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171449</xdr:rowOff>
    </xdr:to>
    <xdr:sp macro="" textlink="">
      <xdr:nvSpPr>
        <xdr:cNvPr id="413" name="Text Box 1"/>
        <xdr:cNvSpPr txBox="1">
          <a:spLocks noChangeArrowheads="1"/>
        </xdr:cNvSpPr>
      </xdr:nvSpPr>
      <xdr:spPr bwMode="auto">
        <a:xfrm>
          <a:off x="2505075" y="8143875"/>
          <a:ext cx="0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14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171449</xdr:rowOff>
    </xdr:to>
    <xdr:sp macro="" textlink="">
      <xdr:nvSpPr>
        <xdr:cNvPr id="415" name="Text Box 1"/>
        <xdr:cNvSpPr txBox="1">
          <a:spLocks noChangeArrowheads="1"/>
        </xdr:cNvSpPr>
      </xdr:nvSpPr>
      <xdr:spPr bwMode="auto">
        <a:xfrm>
          <a:off x="2505075" y="8143875"/>
          <a:ext cx="0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3</xdr:col>
      <xdr:colOff>250030</xdr:colOff>
      <xdr:row>40</xdr:row>
      <xdr:rowOff>171449</xdr:rowOff>
    </xdr:to>
    <xdr:sp macro="" textlink="">
      <xdr:nvSpPr>
        <xdr:cNvPr id="416" name="Text Box 2"/>
        <xdr:cNvSpPr txBox="1">
          <a:spLocks noChangeArrowheads="1"/>
        </xdr:cNvSpPr>
      </xdr:nvSpPr>
      <xdr:spPr bwMode="auto">
        <a:xfrm>
          <a:off x="3124200" y="8143875"/>
          <a:ext cx="640555" cy="3428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21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23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24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25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26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27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30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31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32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33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34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35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36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37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38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71436</xdr:rowOff>
    </xdr:to>
    <xdr:sp macro="" textlink="">
      <xdr:nvSpPr>
        <xdr:cNvPr id="439" name="Text Box 1"/>
        <xdr:cNvSpPr txBox="1">
          <a:spLocks noChangeArrowheads="1"/>
        </xdr:cNvSpPr>
      </xdr:nvSpPr>
      <xdr:spPr bwMode="auto">
        <a:xfrm>
          <a:off x="2505075" y="8143875"/>
          <a:ext cx="0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71436</xdr:rowOff>
    </xdr:to>
    <xdr:sp macro="" textlink="">
      <xdr:nvSpPr>
        <xdr:cNvPr id="440" name="Text Box 2"/>
        <xdr:cNvSpPr txBox="1">
          <a:spLocks noChangeArrowheads="1"/>
        </xdr:cNvSpPr>
      </xdr:nvSpPr>
      <xdr:spPr bwMode="auto">
        <a:xfrm>
          <a:off x="3124200" y="8143875"/>
          <a:ext cx="9525" cy="242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41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42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45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46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47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49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50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138111</xdr:rowOff>
    </xdr:to>
    <xdr:sp macro="" textlink="">
      <xdr:nvSpPr>
        <xdr:cNvPr id="451" name="Text Box 1"/>
        <xdr:cNvSpPr txBox="1">
          <a:spLocks noChangeArrowheads="1"/>
        </xdr:cNvSpPr>
      </xdr:nvSpPr>
      <xdr:spPr bwMode="auto">
        <a:xfrm>
          <a:off x="2505075" y="8143875"/>
          <a:ext cx="0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138111</xdr:rowOff>
    </xdr:to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3124200" y="8143875"/>
          <a:ext cx="9525" cy="309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56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57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58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59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60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61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39</xdr:row>
      <xdr:rowOff>0</xdr:rowOff>
    </xdr:from>
    <xdr:to>
      <xdr:col>2</xdr:col>
      <xdr:colOff>1476375</xdr:colOff>
      <xdr:row>40</xdr:row>
      <xdr:rowOff>4761</xdr:rowOff>
    </xdr:to>
    <xdr:sp macro="" textlink="">
      <xdr:nvSpPr>
        <xdr:cNvPr id="463" name="Text Box 1"/>
        <xdr:cNvSpPr txBox="1">
          <a:spLocks noChangeArrowheads="1"/>
        </xdr:cNvSpPr>
      </xdr:nvSpPr>
      <xdr:spPr bwMode="auto">
        <a:xfrm>
          <a:off x="2505075" y="8143875"/>
          <a:ext cx="0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39</xdr:row>
      <xdr:rowOff>0</xdr:rowOff>
    </xdr:from>
    <xdr:to>
      <xdr:col>2</xdr:col>
      <xdr:colOff>2105025</xdr:colOff>
      <xdr:row>40</xdr:row>
      <xdr:rowOff>4761</xdr:rowOff>
    </xdr:to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3124200" y="8143875"/>
          <a:ext cx="9525" cy="17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65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71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72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73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40</xdr:row>
      <xdr:rowOff>0</xdr:rowOff>
    </xdr:from>
    <xdr:to>
      <xdr:col>2</xdr:col>
      <xdr:colOff>1476375</xdr:colOff>
      <xdr:row>40</xdr:row>
      <xdr:rowOff>204786</xdr:rowOff>
    </xdr:to>
    <xdr:sp macro="" textlink="">
      <xdr:nvSpPr>
        <xdr:cNvPr id="475" name="Text Box 1"/>
        <xdr:cNvSpPr txBox="1">
          <a:spLocks noChangeArrowheads="1"/>
        </xdr:cNvSpPr>
      </xdr:nvSpPr>
      <xdr:spPr bwMode="auto">
        <a:xfrm>
          <a:off x="2505075" y="8315325"/>
          <a:ext cx="0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40</xdr:row>
      <xdr:rowOff>0</xdr:rowOff>
    </xdr:from>
    <xdr:to>
      <xdr:col>2</xdr:col>
      <xdr:colOff>2105025</xdr:colOff>
      <xdr:row>40</xdr:row>
      <xdr:rowOff>204786</xdr:rowOff>
    </xdr:to>
    <xdr:sp macro="" textlink="">
      <xdr:nvSpPr>
        <xdr:cNvPr id="476" name="Text Box 2"/>
        <xdr:cNvSpPr txBox="1">
          <a:spLocks noChangeArrowheads="1"/>
        </xdr:cNvSpPr>
      </xdr:nvSpPr>
      <xdr:spPr bwMode="auto">
        <a:xfrm>
          <a:off x="3124200" y="8315325"/>
          <a:ext cx="9525" cy="20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79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80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81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82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83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85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47</xdr:row>
      <xdr:rowOff>0</xdr:rowOff>
    </xdr:from>
    <xdr:to>
      <xdr:col>2</xdr:col>
      <xdr:colOff>1476375</xdr:colOff>
      <xdr:row>47</xdr:row>
      <xdr:rowOff>214311</xdr:rowOff>
    </xdr:to>
    <xdr:sp macro="" textlink="">
      <xdr:nvSpPr>
        <xdr:cNvPr id="487" name="Text Box 1"/>
        <xdr:cNvSpPr txBox="1">
          <a:spLocks noChangeArrowheads="1"/>
        </xdr:cNvSpPr>
      </xdr:nvSpPr>
      <xdr:spPr bwMode="auto">
        <a:xfrm>
          <a:off x="2505075" y="31908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47</xdr:row>
      <xdr:rowOff>0</xdr:rowOff>
    </xdr:from>
    <xdr:to>
      <xdr:col>2</xdr:col>
      <xdr:colOff>2105025</xdr:colOff>
      <xdr:row>47</xdr:row>
      <xdr:rowOff>214311</xdr:rowOff>
    </xdr:to>
    <xdr:sp macro="" textlink="">
      <xdr:nvSpPr>
        <xdr:cNvPr id="488" name="Text Box 2"/>
        <xdr:cNvSpPr txBox="1">
          <a:spLocks noChangeArrowheads="1"/>
        </xdr:cNvSpPr>
      </xdr:nvSpPr>
      <xdr:spPr bwMode="auto">
        <a:xfrm>
          <a:off x="3124200" y="31908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89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490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91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494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95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496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97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498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55</xdr:row>
      <xdr:rowOff>0</xdr:rowOff>
    </xdr:from>
    <xdr:to>
      <xdr:col>2</xdr:col>
      <xdr:colOff>1476375</xdr:colOff>
      <xdr:row>56</xdr:row>
      <xdr:rowOff>42861</xdr:rowOff>
    </xdr:to>
    <xdr:sp macro="" textlink="">
      <xdr:nvSpPr>
        <xdr:cNvPr id="499" name="Text Box 1"/>
        <xdr:cNvSpPr txBox="1">
          <a:spLocks noChangeArrowheads="1"/>
        </xdr:cNvSpPr>
      </xdr:nvSpPr>
      <xdr:spPr bwMode="auto">
        <a:xfrm>
          <a:off x="2505075" y="14430375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55</xdr:row>
      <xdr:rowOff>0</xdr:rowOff>
    </xdr:from>
    <xdr:to>
      <xdr:col>2</xdr:col>
      <xdr:colOff>2105025</xdr:colOff>
      <xdr:row>56</xdr:row>
      <xdr:rowOff>42861</xdr:rowOff>
    </xdr:to>
    <xdr:sp macro="" textlink="">
      <xdr:nvSpPr>
        <xdr:cNvPr id="500" name="Text Box 2"/>
        <xdr:cNvSpPr txBox="1">
          <a:spLocks noChangeArrowheads="1"/>
        </xdr:cNvSpPr>
      </xdr:nvSpPr>
      <xdr:spPr bwMode="auto">
        <a:xfrm>
          <a:off x="3124200" y="14430375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1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3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4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6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7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8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09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3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4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5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6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368300" cy="190501"/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3124200" y="15859125"/>
          <a:ext cx="368300" cy="190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21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22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63</xdr:row>
      <xdr:rowOff>47625</xdr:rowOff>
    </xdr:from>
    <xdr:ext cx="107823" cy="124587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962025" y="15906750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25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26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27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28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29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3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63</xdr:row>
      <xdr:rowOff>0</xdr:rowOff>
    </xdr:from>
    <xdr:ext cx="88392" cy="173736"/>
    <xdr:sp macro="" textlink="">
      <xdr:nvSpPr>
        <xdr:cNvPr id="531" name="Text Box 2"/>
        <xdr:cNvSpPr txBox="1">
          <a:spLocks noChangeArrowheads="1"/>
        </xdr:cNvSpPr>
      </xdr:nvSpPr>
      <xdr:spPr bwMode="auto">
        <a:xfrm>
          <a:off x="1200150" y="158591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63</xdr:row>
      <xdr:rowOff>0</xdr:rowOff>
    </xdr:from>
    <xdr:ext cx="88392" cy="173736"/>
    <xdr:sp macro="" textlink="">
      <xdr:nvSpPr>
        <xdr:cNvPr id="532" name="Text Box 2"/>
        <xdr:cNvSpPr txBox="1">
          <a:spLocks noChangeArrowheads="1"/>
        </xdr:cNvSpPr>
      </xdr:nvSpPr>
      <xdr:spPr bwMode="auto">
        <a:xfrm>
          <a:off x="1200150" y="158591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33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34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35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542925</xdr:colOff>
      <xdr:row>63</xdr:row>
      <xdr:rowOff>47625</xdr:rowOff>
    </xdr:from>
    <xdr:ext cx="107823" cy="124587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962025" y="15906750"/>
          <a:ext cx="107823" cy="124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39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41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1476375</xdr:colOff>
      <xdr:row>63</xdr:row>
      <xdr:rowOff>0</xdr:rowOff>
    </xdr:from>
    <xdr:ext cx="109728" cy="173736"/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2505075" y="15859125"/>
          <a:ext cx="109728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4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63</xdr:row>
      <xdr:rowOff>0</xdr:rowOff>
    </xdr:from>
    <xdr:ext cx="88392" cy="173736"/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1200150" y="158591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171450</xdr:colOff>
      <xdr:row>63</xdr:row>
      <xdr:rowOff>0</xdr:rowOff>
    </xdr:from>
    <xdr:ext cx="88392" cy="173736"/>
    <xdr:sp macro="" textlink="">
      <xdr:nvSpPr>
        <xdr:cNvPr id="546" name="Text Box 2"/>
        <xdr:cNvSpPr txBox="1">
          <a:spLocks noChangeArrowheads="1"/>
        </xdr:cNvSpPr>
      </xdr:nvSpPr>
      <xdr:spPr bwMode="auto">
        <a:xfrm>
          <a:off x="1200150" y="15859125"/>
          <a:ext cx="88392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7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8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1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2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3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4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6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7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59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1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3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4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5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6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7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69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2095500</xdr:colOff>
      <xdr:row>63</xdr:row>
      <xdr:rowOff>0</xdr:rowOff>
    </xdr:from>
    <xdr:ext cx="57150" cy="173736"/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3124200" y="15859125"/>
          <a:ext cx="57150" cy="173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71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72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75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76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77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78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79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80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69</xdr:row>
      <xdr:rowOff>0</xdr:rowOff>
    </xdr:from>
    <xdr:to>
      <xdr:col>2</xdr:col>
      <xdr:colOff>1476375</xdr:colOff>
      <xdr:row>70</xdr:row>
      <xdr:rowOff>23811</xdr:rowOff>
    </xdr:to>
    <xdr:sp macro="" textlink="">
      <xdr:nvSpPr>
        <xdr:cNvPr id="581" name="Text Box 1"/>
        <xdr:cNvSpPr txBox="1">
          <a:spLocks noChangeArrowheads="1"/>
        </xdr:cNvSpPr>
      </xdr:nvSpPr>
      <xdr:spPr bwMode="auto">
        <a:xfrm>
          <a:off x="2505075" y="50673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69</xdr:row>
      <xdr:rowOff>0</xdr:rowOff>
    </xdr:from>
    <xdr:to>
      <xdr:col>2</xdr:col>
      <xdr:colOff>2105025</xdr:colOff>
      <xdr:row>70</xdr:row>
      <xdr:rowOff>23811</xdr:rowOff>
    </xdr:to>
    <xdr:sp macro="" textlink="">
      <xdr:nvSpPr>
        <xdr:cNvPr id="582" name="Text Box 2"/>
        <xdr:cNvSpPr txBox="1">
          <a:spLocks noChangeArrowheads="1"/>
        </xdr:cNvSpPr>
      </xdr:nvSpPr>
      <xdr:spPr bwMode="auto">
        <a:xfrm>
          <a:off x="3124200" y="50673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85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86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87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89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90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1476375</xdr:colOff>
      <xdr:row>77</xdr:row>
      <xdr:rowOff>0</xdr:rowOff>
    </xdr:from>
    <xdr:to>
      <xdr:col>2</xdr:col>
      <xdr:colOff>1476375</xdr:colOff>
      <xdr:row>77</xdr:row>
      <xdr:rowOff>214311</xdr:rowOff>
    </xdr:to>
    <xdr:sp macro="" textlink="">
      <xdr:nvSpPr>
        <xdr:cNvPr id="593" name="Text Box 1"/>
        <xdr:cNvSpPr txBox="1">
          <a:spLocks noChangeArrowheads="1"/>
        </xdr:cNvSpPr>
      </xdr:nvSpPr>
      <xdr:spPr bwMode="auto">
        <a:xfrm>
          <a:off x="2505075" y="12153900"/>
          <a:ext cx="0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2095500</xdr:colOff>
      <xdr:row>77</xdr:row>
      <xdr:rowOff>0</xdr:rowOff>
    </xdr:from>
    <xdr:to>
      <xdr:col>2</xdr:col>
      <xdr:colOff>2105025</xdr:colOff>
      <xdr:row>77</xdr:row>
      <xdr:rowOff>214311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124200" y="12153900"/>
          <a:ext cx="9525" cy="214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76200</xdr:colOff>
      <xdr:row>27</xdr:row>
      <xdr:rowOff>323849</xdr:rowOff>
    </xdr:to>
    <xdr:sp macro="" textlink="">
      <xdr:nvSpPr>
        <xdr:cNvPr id="595" name="Text Box 597"/>
        <xdr:cNvSpPr txBox="1">
          <a:spLocks noChangeArrowheads="1"/>
        </xdr:cNvSpPr>
      </xdr:nvSpPr>
      <xdr:spPr bwMode="auto">
        <a:xfrm>
          <a:off x="5876925" y="5143500"/>
          <a:ext cx="76200" cy="666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12" zoomScaleNormal="112" workbookViewId="0">
      <selection activeCell="E16" sqref="E16"/>
    </sheetView>
  </sheetViews>
  <sheetFormatPr defaultRowHeight="15" x14ac:dyDescent="0.25"/>
  <cols>
    <col min="1" max="1" width="6.28515625" style="75" customWidth="1"/>
    <col min="2" max="2" width="18.42578125" style="75" customWidth="1"/>
    <col min="3" max="3" width="40.5703125" style="75" customWidth="1"/>
    <col min="4" max="4" width="13.85546875" style="75" customWidth="1"/>
    <col min="5" max="5" width="13.5703125" style="75" customWidth="1"/>
    <col min="6" max="6" width="17.42578125" style="75" customWidth="1"/>
    <col min="7" max="7" width="13.85546875" style="75" customWidth="1"/>
    <col min="8" max="8" width="11.140625" style="75" customWidth="1"/>
    <col min="9" max="16384" width="9.140625" style="75"/>
  </cols>
  <sheetData>
    <row r="1" spans="1:12" s="65" customFormat="1" ht="25.5" customHeight="1" x14ac:dyDescent="0.25">
      <c r="A1" s="173" t="s">
        <v>64</v>
      </c>
      <c r="B1" s="173"/>
      <c r="C1" s="173"/>
      <c r="D1" s="173"/>
      <c r="E1" s="173"/>
      <c r="F1" s="173"/>
      <c r="G1" s="173"/>
      <c r="H1" s="173"/>
      <c r="I1" s="73"/>
      <c r="J1" s="73"/>
      <c r="K1" s="73"/>
      <c r="L1" s="73"/>
    </row>
    <row r="2" spans="1:12" s="110" customFormat="1" ht="16.5" x14ac:dyDescent="0.25">
      <c r="A2" s="173" t="s">
        <v>171</v>
      </c>
      <c r="B2" s="173"/>
      <c r="C2" s="173"/>
      <c r="D2" s="173"/>
      <c r="E2" s="173"/>
      <c r="F2" s="173"/>
      <c r="G2" s="173"/>
      <c r="H2" s="173"/>
      <c r="I2" s="109"/>
      <c r="J2" s="109"/>
      <c r="K2" s="109"/>
      <c r="L2" s="109"/>
    </row>
    <row r="3" spans="1:12" ht="12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9.5" customHeight="1" x14ac:dyDescent="0.25">
      <c r="A4" s="174" t="s">
        <v>0</v>
      </c>
      <c r="B4" s="174" t="s">
        <v>149</v>
      </c>
      <c r="C4" s="174" t="s">
        <v>150</v>
      </c>
      <c r="D4" s="174" t="s">
        <v>151</v>
      </c>
      <c r="E4" s="174"/>
      <c r="F4" s="174"/>
      <c r="G4" s="174"/>
      <c r="H4" s="174"/>
      <c r="I4" s="105"/>
      <c r="J4" s="105"/>
      <c r="K4" s="105"/>
      <c r="L4" s="105"/>
    </row>
    <row r="5" spans="1:12" ht="43.5" customHeight="1" x14ac:dyDescent="0.25">
      <c r="A5" s="174" t="s">
        <v>0</v>
      </c>
      <c r="B5" s="174" t="s">
        <v>152</v>
      </c>
      <c r="C5" s="174" t="s">
        <v>153</v>
      </c>
      <c r="D5" s="127" t="s">
        <v>154</v>
      </c>
      <c r="E5" s="127" t="s">
        <v>155</v>
      </c>
      <c r="F5" s="127" t="s">
        <v>156</v>
      </c>
      <c r="G5" s="127" t="s">
        <v>157</v>
      </c>
      <c r="H5" s="127" t="s">
        <v>158</v>
      </c>
      <c r="I5" s="105"/>
      <c r="J5" s="105"/>
      <c r="K5" s="105"/>
      <c r="L5" s="105"/>
    </row>
    <row r="6" spans="1:12" x14ac:dyDescent="0.25">
      <c r="A6" s="106">
        <v>1</v>
      </c>
      <c r="B6" s="106">
        <v>2</v>
      </c>
      <c r="C6" s="106">
        <v>3</v>
      </c>
      <c r="D6" s="106">
        <v>4</v>
      </c>
      <c r="E6" s="106">
        <v>5</v>
      </c>
      <c r="F6" s="106">
        <v>6</v>
      </c>
      <c r="G6" s="106">
        <v>7</v>
      </c>
      <c r="H6" s="106">
        <v>8</v>
      </c>
      <c r="I6" s="105"/>
      <c r="J6" s="105"/>
      <c r="K6" s="105"/>
      <c r="L6" s="105"/>
    </row>
    <row r="7" spans="1:12" s="117" customFormat="1" ht="15.75" x14ac:dyDescent="0.25">
      <c r="A7" s="61">
        <v>2</v>
      </c>
      <c r="B7" s="61" t="s">
        <v>159</v>
      </c>
      <c r="C7" s="126" t="s">
        <v>167</v>
      </c>
      <c r="D7" s="113">
        <f>'ubani #2'!L5</f>
        <v>0</v>
      </c>
      <c r="E7" s="118"/>
      <c r="F7" s="118"/>
      <c r="G7" s="118"/>
      <c r="H7" s="85"/>
      <c r="I7" s="105"/>
      <c r="J7" s="107"/>
      <c r="K7" s="108"/>
      <c r="L7" s="105"/>
    </row>
    <row r="8" spans="1:12" s="117" customFormat="1" ht="15.75" x14ac:dyDescent="0.25">
      <c r="A8" s="61">
        <v>3</v>
      </c>
      <c r="B8" s="61" t="s">
        <v>160</v>
      </c>
      <c r="C8" s="126" t="s">
        <v>168</v>
      </c>
      <c r="D8" s="113">
        <f>'ubani #3'!L5</f>
        <v>0</v>
      </c>
      <c r="E8" s="118"/>
      <c r="F8" s="118"/>
      <c r="G8" s="118"/>
      <c r="H8" s="85"/>
      <c r="I8" s="105"/>
      <c r="J8" s="107"/>
      <c r="K8" s="108"/>
      <c r="L8" s="105"/>
    </row>
    <row r="9" spans="1:12" s="117" customFormat="1" ht="15.75" x14ac:dyDescent="0.25">
      <c r="A9" s="61">
        <v>4</v>
      </c>
      <c r="B9" s="61" t="s">
        <v>161</v>
      </c>
      <c r="C9" s="126" t="s">
        <v>169</v>
      </c>
      <c r="D9" s="113">
        <f>'ubani #4'!L5</f>
        <v>0</v>
      </c>
      <c r="E9" s="118"/>
      <c r="F9" s="118"/>
      <c r="G9" s="118"/>
      <c r="H9" s="85"/>
      <c r="I9" s="105"/>
      <c r="J9" s="107"/>
      <c r="K9" s="108"/>
      <c r="L9" s="105"/>
    </row>
    <row r="10" spans="1:12" s="112" customFormat="1" ht="13.5" x14ac:dyDescent="0.2">
      <c r="A10" s="61">
        <v>5</v>
      </c>
      <c r="B10" s="61" t="s">
        <v>162</v>
      </c>
      <c r="C10" s="126" t="s">
        <v>170</v>
      </c>
      <c r="D10" s="113">
        <f>'ubani #5'!L5</f>
        <v>0</v>
      </c>
      <c r="E10" s="113"/>
      <c r="F10" s="113"/>
      <c r="G10" s="113"/>
      <c r="H10" s="85"/>
      <c r="I10" s="111"/>
      <c r="J10" s="114"/>
      <c r="K10" s="115"/>
      <c r="L10" s="111"/>
    </row>
    <row r="11" spans="1:12" s="112" customFormat="1" ht="15.75" customHeight="1" x14ac:dyDescent="0.2">
      <c r="A11" s="61"/>
      <c r="B11" s="61"/>
      <c r="C11" s="123" t="s">
        <v>8</v>
      </c>
      <c r="D11" s="116">
        <f>SUM(D7:D10)</f>
        <v>0</v>
      </c>
      <c r="E11" s="116"/>
      <c r="F11" s="116"/>
      <c r="G11" s="116"/>
      <c r="H11" s="124"/>
      <c r="I11" s="111"/>
      <c r="J11" s="114"/>
      <c r="K11" s="115"/>
      <c r="L11" s="111"/>
    </row>
    <row r="12" spans="1:12" s="65" customFormat="1" ht="13.5" x14ac:dyDescent="0.25">
      <c r="A12" s="35"/>
      <c r="B12" s="35"/>
      <c r="C12" s="125" t="s">
        <v>163</v>
      </c>
      <c r="D12" s="35" t="s">
        <v>181</v>
      </c>
      <c r="E12" s="35"/>
      <c r="F12" s="60"/>
      <c r="G12" s="60"/>
      <c r="H12" s="60"/>
      <c r="I12" s="73"/>
      <c r="J12" s="73"/>
      <c r="K12" s="73"/>
      <c r="L12" s="73"/>
    </row>
    <row r="13" spans="1:12" s="112" customFormat="1" ht="15.75" customHeight="1" x14ac:dyDescent="0.2">
      <c r="A13" s="61"/>
      <c r="B13" s="61"/>
      <c r="C13" s="27" t="s">
        <v>164</v>
      </c>
      <c r="D13" s="116">
        <f>SUM(D11:D12)</f>
        <v>0</v>
      </c>
      <c r="E13" s="116"/>
      <c r="F13" s="116"/>
      <c r="G13" s="116"/>
      <c r="H13" s="124"/>
      <c r="I13" s="111"/>
      <c r="J13" s="114"/>
      <c r="K13" s="115"/>
      <c r="L13" s="111"/>
    </row>
    <row r="14" spans="1:12" s="112" customFormat="1" ht="15.75" customHeight="1" x14ac:dyDescent="0.2">
      <c r="A14" s="61"/>
      <c r="B14" s="61"/>
      <c r="C14" s="27" t="s">
        <v>165</v>
      </c>
      <c r="D14" s="113">
        <v>0.18</v>
      </c>
      <c r="E14" s="113"/>
      <c r="F14" s="113"/>
      <c r="G14" s="113"/>
      <c r="H14" s="85"/>
      <c r="I14" s="111"/>
      <c r="J14" s="114"/>
      <c r="K14" s="115"/>
      <c r="L14" s="111"/>
    </row>
    <row r="15" spans="1:12" s="112" customFormat="1" ht="15.75" customHeight="1" x14ac:dyDescent="0.2">
      <c r="A15" s="61"/>
      <c r="B15" s="61"/>
      <c r="C15" s="123" t="s">
        <v>166</v>
      </c>
      <c r="D15" s="116">
        <f>SUM(D13:D14)</f>
        <v>0.18</v>
      </c>
      <c r="E15" s="116"/>
      <c r="F15" s="116"/>
      <c r="G15" s="116"/>
      <c r="H15" s="124"/>
      <c r="I15" s="171"/>
      <c r="J15" s="114"/>
      <c r="K15" s="115"/>
      <c r="L15" s="111"/>
    </row>
    <row r="16" spans="1:12" s="122" customFormat="1" ht="39.75" customHeight="1" x14ac:dyDescent="0.25">
      <c r="A16" s="119"/>
      <c r="B16" s="119"/>
      <c r="C16" s="120"/>
      <c r="D16" s="119"/>
      <c r="E16" s="119"/>
      <c r="F16" s="121"/>
      <c r="G16" s="121"/>
      <c r="H16" s="121"/>
      <c r="I16" s="121"/>
      <c r="J16" s="121"/>
      <c r="K16" s="121"/>
      <c r="L16" s="121"/>
    </row>
    <row r="17" spans="1:12" s="122" customFormat="1" ht="15.75" x14ac:dyDescent="0.25">
      <c r="A17" s="172"/>
      <c r="B17" s="172"/>
      <c r="C17" s="172"/>
      <c r="D17" s="172"/>
      <c r="E17" s="172"/>
      <c r="F17" s="172"/>
      <c r="G17" s="172"/>
      <c r="H17" s="172"/>
      <c r="I17" s="121"/>
      <c r="J17" s="121"/>
      <c r="K17" s="121"/>
      <c r="L17" s="121"/>
    </row>
    <row r="18" spans="1:12" s="122" customFormat="1" ht="15.75" x14ac:dyDescent="0.25">
      <c r="A18" s="119"/>
      <c r="B18" s="119"/>
      <c r="C18" s="120"/>
      <c r="D18" s="119"/>
      <c r="E18" s="119"/>
      <c r="F18" s="121"/>
      <c r="G18" s="121"/>
      <c r="H18" s="121"/>
      <c r="I18" s="121"/>
      <c r="J18" s="121"/>
      <c r="K18" s="121"/>
      <c r="L18" s="121"/>
    </row>
    <row r="19" spans="1:12" s="65" customFormat="1" ht="13.5" x14ac:dyDescent="0.25">
      <c r="A19" s="22"/>
      <c r="B19" s="22"/>
      <c r="C19" s="20"/>
      <c r="D19" s="22"/>
      <c r="E19" s="22"/>
      <c r="F19" s="73"/>
      <c r="G19" s="73"/>
      <c r="H19" s="73"/>
      <c r="I19" s="73"/>
      <c r="J19" s="73"/>
      <c r="K19" s="73"/>
      <c r="L19" s="73"/>
    </row>
    <row r="20" spans="1:12" s="65" customFormat="1" ht="13.5" x14ac:dyDescent="0.25">
      <c r="A20" s="22"/>
      <c r="B20" s="22"/>
      <c r="C20" s="20"/>
      <c r="D20" s="22"/>
      <c r="E20" s="22"/>
      <c r="F20" s="73"/>
      <c r="G20" s="73"/>
      <c r="H20" s="73"/>
      <c r="I20" s="73"/>
      <c r="J20" s="73"/>
      <c r="K20" s="73"/>
      <c r="L20" s="73"/>
    </row>
    <row r="21" spans="1:12" s="65" customFormat="1" ht="13.5" x14ac:dyDescent="0.25">
      <c r="A21" s="22"/>
      <c r="B21" s="22"/>
      <c r="C21" s="20"/>
      <c r="D21" s="22"/>
      <c r="E21" s="22"/>
      <c r="F21" s="73"/>
      <c r="G21" s="73"/>
      <c r="H21" s="73"/>
      <c r="I21" s="73"/>
      <c r="J21" s="73"/>
      <c r="K21" s="73"/>
      <c r="L21" s="73"/>
    </row>
    <row r="22" spans="1:12" s="65" customFormat="1" ht="13.5" x14ac:dyDescent="0.25">
      <c r="A22" s="22"/>
      <c r="B22" s="22"/>
      <c r="C22" s="20"/>
      <c r="D22" s="22"/>
      <c r="E22" s="22"/>
      <c r="F22" s="73"/>
      <c r="G22" s="73"/>
      <c r="H22" s="73"/>
      <c r="I22" s="73"/>
      <c r="J22" s="73"/>
      <c r="K22" s="73"/>
      <c r="L22" s="73"/>
    </row>
    <row r="23" spans="1:12" s="65" customFormat="1" ht="13.5" x14ac:dyDescent="0.25">
      <c r="A23" s="22"/>
      <c r="B23" s="22"/>
      <c r="C23" s="20"/>
      <c r="D23" s="22"/>
      <c r="E23" s="22"/>
      <c r="F23" s="73"/>
      <c r="G23" s="73"/>
      <c r="H23" s="73"/>
      <c r="I23" s="73"/>
      <c r="J23" s="73"/>
      <c r="K23" s="73"/>
      <c r="L23" s="73"/>
    </row>
    <row r="24" spans="1:12" s="65" customFormat="1" ht="13.5" x14ac:dyDescent="0.25">
      <c r="A24" s="22"/>
      <c r="B24" s="22"/>
      <c r="C24" s="20"/>
      <c r="D24" s="22"/>
      <c r="E24" s="22"/>
      <c r="F24" s="73"/>
      <c r="G24" s="73"/>
      <c r="H24" s="73"/>
      <c r="I24" s="73"/>
      <c r="J24" s="73"/>
      <c r="K24" s="73"/>
      <c r="L24" s="73"/>
    </row>
    <row r="25" spans="1:12" s="65" customFormat="1" ht="13.5" x14ac:dyDescent="0.25">
      <c r="A25" s="22"/>
      <c r="B25" s="22"/>
      <c r="C25" s="20"/>
      <c r="D25" s="22"/>
      <c r="E25" s="22"/>
      <c r="F25" s="73"/>
      <c r="G25" s="73"/>
      <c r="H25" s="73"/>
      <c r="I25" s="73"/>
      <c r="J25" s="73"/>
      <c r="K25" s="73"/>
      <c r="L25" s="73"/>
    </row>
    <row r="26" spans="1:12" s="65" customFormat="1" ht="13.5" x14ac:dyDescent="0.25">
      <c r="A26" s="22"/>
      <c r="B26" s="22"/>
      <c r="C26" s="20"/>
      <c r="D26" s="22"/>
      <c r="E26" s="22"/>
      <c r="F26" s="73"/>
      <c r="G26" s="73"/>
      <c r="H26" s="73"/>
      <c r="I26" s="73"/>
      <c r="J26" s="73"/>
      <c r="K26" s="73"/>
      <c r="L26" s="73"/>
    </row>
    <row r="27" spans="1:12" s="65" customFormat="1" ht="13.5" x14ac:dyDescent="0.25">
      <c r="A27" s="22"/>
      <c r="B27" s="22"/>
      <c r="C27" s="20"/>
      <c r="D27" s="22"/>
      <c r="E27" s="22"/>
      <c r="F27" s="73"/>
      <c r="G27" s="73"/>
      <c r="H27" s="73"/>
      <c r="I27" s="73"/>
      <c r="J27" s="73"/>
      <c r="K27" s="73"/>
      <c r="L27" s="73"/>
    </row>
    <row r="28" spans="1:12" s="65" customFormat="1" ht="13.5" x14ac:dyDescent="0.25">
      <c r="A28" s="22"/>
      <c r="B28" s="22"/>
      <c r="C28" s="20"/>
      <c r="D28" s="22"/>
      <c r="E28" s="22"/>
      <c r="F28" s="73"/>
      <c r="G28" s="73"/>
      <c r="H28" s="73"/>
      <c r="I28" s="73"/>
      <c r="J28" s="73"/>
      <c r="K28" s="73"/>
      <c r="L28" s="73"/>
    </row>
    <row r="29" spans="1:12" s="65" customFormat="1" ht="13.5" x14ac:dyDescent="0.25">
      <c r="A29" s="22"/>
      <c r="B29" s="22"/>
      <c r="C29" s="20"/>
      <c r="D29" s="22"/>
      <c r="E29" s="22"/>
      <c r="F29" s="73"/>
      <c r="G29" s="73"/>
      <c r="H29" s="73"/>
      <c r="I29" s="73"/>
      <c r="J29" s="73"/>
      <c r="K29" s="73"/>
      <c r="L29" s="73"/>
    </row>
    <row r="30" spans="1:12" s="65" customFormat="1" ht="13.5" x14ac:dyDescent="0.25">
      <c r="A30" s="22"/>
      <c r="B30" s="22"/>
      <c r="C30" s="20"/>
      <c r="D30" s="22"/>
      <c r="E30" s="22"/>
    </row>
    <row r="31" spans="1:12" s="65" customFormat="1" ht="13.5" x14ac:dyDescent="0.25">
      <c r="C31" s="18"/>
    </row>
    <row r="32" spans="1:12" s="65" customFormat="1" ht="13.5" x14ac:dyDescent="0.25">
      <c r="C32" s="18"/>
    </row>
    <row r="33" spans="3:3" s="65" customFormat="1" ht="13.5" x14ac:dyDescent="0.25">
      <c r="C33" s="18"/>
    </row>
    <row r="34" spans="3:3" s="65" customFormat="1" ht="13.5" x14ac:dyDescent="0.25">
      <c r="C34" s="18"/>
    </row>
    <row r="35" spans="3:3" s="65" customFormat="1" ht="13.5" x14ac:dyDescent="0.25">
      <c r="C35" s="18"/>
    </row>
    <row r="36" spans="3:3" s="65" customFormat="1" ht="13.5" x14ac:dyDescent="0.25">
      <c r="C36" s="18"/>
    </row>
    <row r="37" spans="3:3" s="65" customFormat="1" ht="13.5" x14ac:dyDescent="0.25">
      <c r="C37" s="18"/>
    </row>
    <row r="38" spans="3:3" s="65" customFormat="1" ht="13.5" x14ac:dyDescent="0.25">
      <c r="C38" s="18"/>
    </row>
    <row r="39" spans="3:3" s="65" customFormat="1" ht="13.5" x14ac:dyDescent="0.25">
      <c r="C39" s="18"/>
    </row>
    <row r="40" spans="3:3" s="65" customFormat="1" ht="13.5" x14ac:dyDescent="0.25">
      <c r="C40" s="18"/>
    </row>
    <row r="41" spans="3:3" s="65" customFormat="1" ht="13.5" x14ac:dyDescent="0.25">
      <c r="C41" s="18"/>
    </row>
    <row r="42" spans="3:3" s="65" customFormat="1" ht="13.5" x14ac:dyDescent="0.25">
      <c r="C42" s="18"/>
    </row>
    <row r="43" spans="3:3" s="65" customFormat="1" ht="13.5" x14ac:dyDescent="0.25">
      <c r="C43" s="18"/>
    </row>
    <row r="44" spans="3:3" s="65" customFormat="1" ht="13.5" x14ac:dyDescent="0.25">
      <c r="C44" s="18"/>
    </row>
    <row r="45" spans="3:3" s="65" customFormat="1" ht="13.5" x14ac:dyDescent="0.25">
      <c r="C45" s="18"/>
    </row>
    <row r="46" spans="3:3" s="65" customFormat="1" ht="13.5" x14ac:dyDescent="0.25">
      <c r="C46" s="18"/>
    </row>
    <row r="47" spans="3:3" s="65" customFormat="1" ht="13.5" x14ac:dyDescent="0.25">
      <c r="C47" s="18"/>
    </row>
    <row r="48" spans="3:3" s="65" customFormat="1" ht="13.5" x14ac:dyDescent="0.25">
      <c r="C48" s="18"/>
    </row>
    <row r="49" spans="3:3" s="65" customFormat="1" ht="13.5" x14ac:dyDescent="0.25">
      <c r="C49" s="18"/>
    </row>
    <row r="50" spans="3:3" s="65" customFormat="1" ht="13.5" x14ac:dyDescent="0.25">
      <c r="C50" s="18"/>
    </row>
    <row r="51" spans="3:3" s="65" customFormat="1" ht="13.5" x14ac:dyDescent="0.25">
      <c r="C51" s="18"/>
    </row>
    <row r="52" spans="3:3" s="65" customFormat="1" ht="13.5" x14ac:dyDescent="0.25">
      <c r="C52" s="18"/>
    </row>
    <row r="53" spans="3:3" s="65" customFormat="1" ht="13.5" x14ac:dyDescent="0.25">
      <c r="C53" s="18"/>
    </row>
    <row r="54" spans="3:3" s="65" customFormat="1" ht="13.5" x14ac:dyDescent="0.25">
      <c r="C54" s="18"/>
    </row>
    <row r="55" spans="3:3" s="65" customFormat="1" ht="13.5" x14ac:dyDescent="0.25">
      <c r="C55" s="18"/>
    </row>
    <row r="56" spans="3:3" s="65" customFormat="1" ht="13.5" x14ac:dyDescent="0.25">
      <c r="C56" s="18"/>
    </row>
    <row r="57" spans="3:3" s="65" customFormat="1" ht="13.5" x14ac:dyDescent="0.25">
      <c r="C57" s="18"/>
    </row>
    <row r="58" spans="3:3" s="80" customFormat="1" ht="13.5" x14ac:dyDescent="0.25"/>
    <row r="59" spans="3:3" s="80" customFormat="1" ht="13.5" x14ac:dyDescent="0.25"/>
    <row r="60" spans="3:3" s="80" customFormat="1" ht="13.5" x14ac:dyDescent="0.25"/>
    <row r="61" spans="3:3" s="80" customFormat="1" ht="13.5" x14ac:dyDescent="0.25"/>
    <row r="62" spans="3:3" s="80" customFormat="1" ht="13.5" x14ac:dyDescent="0.25"/>
    <row r="63" spans="3:3" s="80" customFormat="1" ht="13.5" x14ac:dyDescent="0.25"/>
    <row r="64" spans="3:3" s="80" customFormat="1" ht="13.5" x14ac:dyDescent="0.25"/>
    <row r="65" s="80" customFormat="1" ht="13.5" x14ac:dyDescent="0.25"/>
  </sheetData>
  <mergeCells count="7">
    <mergeCell ref="A17:H17"/>
    <mergeCell ref="A1:H1"/>
    <mergeCell ref="A2:H2"/>
    <mergeCell ref="A4:A5"/>
    <mergeCell ref="B4:B5"/>
    <mergeCell ref="C4:C5"/>
    <mergeCell ref="D4:H4"/>
  </mergeCells>
  <pageMargins left="0.47244094488188981" right="0.19685039370078741" top="0.43307086614173229" bottom="0.27559055118110237" header="0.19685039370078741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zoomScaleNormal="100" zoomScaleSheetLayoutView="115" workbookViewId="0">
      <selection activeCell="M5" sqref="M5"/>
    </sheetView>
  </sheetViews>
  <sheetFormatPr defaultRowHeight="15" x14ac:dyDescent="0.25"/>
  <cols>
    <col min="1" max="1" width="6.28515625" style="153" customWidth="1"/>
    <col min="2" max="2" width="9.140625" style="153"/>
    <col min="3" max="3" width="37.140625" style="153" customWidth="1"/>
    <col min="4" max="6" width="9.140625" style="153"/>
    <col min="7" max="7" width="8.140625" style="153" customWidth="1"/>
    <col min="8" max="8" width="9.140625" style="153"/>
    <col min="9" max="9" width="8.28515625" style="153" customWidth="1"/>
    <col min="10" max="14" width="9.140625" style="153"/>
    <col min="15" max="15" width="9.5703125" style="153" bestFit="1" customWidth="1"/>
    <col min="16" max="16384" width="9.140625" style="153"/>
  </cols>
  <sheetData>
    <row r="1" spans="1:16" s="136" customFormat="1" ht="19.5" customHeight="1" x14ac:dyDescent="0.25">
      <c r="A1" s="182" t="s">
        <v>64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34"/>
      <c r="O1" s="135"/>
      <c r="P1" s="135"/>
    </row>
    <row r="2" spans="1:16" s="136" customFormat="1" ht="17.25" customHeight="1" x14ac:dyDescent="0.3">
      <c r="A2" s="183" t="s">
        <v>116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34"/>
      <c r="O2" s="137"/>
      <c r="P2" s="137"/>
    </row>
    <row r="3" spans="1:16" s="136" customFormat="1" ht="15.75" x14ac:dyDescent="0.3">
      <c r="A3" s="183" t="s">
        <v>167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34"/>
      <c r="O3" s="137"/>
      <c r="P3" s="137"/>
    </row>
    <row r="4" spans="1:16" s="140" customFormat="1" ht="15.75" x14ac:dyDescent="0.3">
      <c r="A4" s="184"/>
      <c r="B4" s="184"/>
      <c r="C4" s="184"/>
      <c r="D4" s="184"/>
      <c r="E4" s="184"/>
      <c r="F4" s="184"/>
      <c r="G4" s="184"/>
      <c r="H4" s="29"/>
      <c r="I4" s="29"/>
      <c r="J4" s="29"/>
      <c r="K4" s="29"/>
      <c r="L4" s="29"/>
      <c r="M4" s="29"/>
      <c r="N4" s="138"/>
      <c r="O4" s="139"/>
      <c r="P4" s="139"/>
    </row>
    <row r="5" spans="1:16" s="140" customFormat="1" ht="15.75" x14ac:dyDescent="0.3">
      <c r="A5" s="128"/>
      <c r="B5" s="128"/>
      <c r="C5" s="185"/>
      <c r="D5" s="185"/>
      <c r="E5" s="185"/>
      <c r="F5" s="185"/>
      <c r="G5" s="185"/>
      <c r="H5" s="185"/>
      <c r="I5" s="185"/>
      <c r="J5" s="185"/>
      <c r="K5" s="185"/>
      <c r="L5" s="30"/>
      <c r="M5" s="31"/>
      <c r="N5" s="138"/>
      <c r="O5" s="139"/>
      <c r="P5" s="139"/>
    </row>
    <row r="6" spans="1:16" s="140" customFormat="1" ht="18.75" customHeight="1" x14ac:dyDescent="0.3">
      <c r="A6" s="181"/>
      <c r="B6" s="181"/>
      <c r="C6" s="181"/>
      <c r="D6" s="181"/>
      <c r="E6" s="181"/>
      <c r="F6" s="181"/>
      <c r="G6" s="181"/>
      <c r="H6" s="29"/>
      <c r="I6" s="29"/>
      <c r="J6" s="29"/>
      <c r="K6" s="29"/>
      <c r="L6" s="29"/>
      <c r="M6" s="29"/>
      <c r="N6" s="138"/>
      <c r="O6" s="139"/>
      <c r="P6" s="139"/>
    </row>
    <row r="7" spans="1:16" s="140" customFormat="1" ht="22.5" customHeight="1" x14ac:dyDescent="0.3">
      <c r="A7" s="179" t="s">
        <v>0</v>
      </c>
      <c r="B7" s="180" t="s">
        <v>1</v>
      </c>
      <c r="C7" s="178" t="s">
        <v>2</v>
      </c>
      <c r="D7" s="178" t="s">
        <v>3</v>
      </c>
      <c r="E7" s="178" t="s">
        <v>4</v>
      </c>
      <c r="F7" s="178"/>
      <c r="G7" s="178" t="s">
        <v>5</v>
      </c>
      <c r="H7" s="178"/>
      <c r="I7" s="178" t="s">
        <v>6</v>
      </c>
      <c r="J7" s="178"/>
      <c r="K7" s="178" t="s">
        <v>7</v>
      </c>
      <c r="L7" s="178"/>
      <c r="M7" s="179" t="s">
        <v>8</v>
      </c>
      <c r="N7" s="138"/>
      <c r="O7" s="139"/>
      <c r="P7" s="139"/>
    </row>
    <row r="8" spans="1:16" s="140" customFormat="1" ht="40.5" x14ac:dyDescent="0.3">
      <c r="A8" s="179"/>
      <c r="B8" s="180"/>
      <c r="C8" s="178"/>
      <c r="D8" s="178"/>
      <c r="E8" s="129" t="s">
        <v>9</v>
      </c>
      <c r="F8" s="129" t="s">
        <v>8</v>
      </c>
      <c r="G8" s="129" t="s">
        <v>10</v>
      </c>
      <c r="H8" s="32" t="s">
        <v>8</v>
      </c>
      <c r="I8" s="33" t="s">
        <v>10</v>
      </c>
      <c r="J8" s="34" t="s">
        <v>8</v>
      </c>
      <c r="K8" s="129" t="s">
        <v>10</v>
      </c>
      <c r="L8" s="129" t="s">
        <v>8</v>
      </c>
      <c r="M8" s="179"/>
      <c r="N8" s="138"/>
      <c r="O8" s="139"/>
      <c r="P8" s="139"/>
    </row>
    <row r="9" spans="1:16" s="140" customFormat="1" ht="15.75" x14ac:dyDescent="0.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  <c r="N9" s="138"/>
      <c r="O9" s="139"/>
      <c r="P9" s="139"/>
    </row>
    <row r="10" spans="1:16" s="145" customFormat="1" ht="54" x14ac:dyDescent="0.25">
      <c r="A10" s="175" t="s">
        <v>11</v>
      </c>
      <c r="B10" s="126" t="s">
        <v>105</v>
      </c>
      <c r="C10" s="76" t="s">
        <v>74</v>
      </c>
      <c r="D10" s="49" t="s">
        <v>16</v>
      </c>
      <c r="E10" s="78"/>
      <c r="F10" s="67">
        <f>300*0.7*0.4</f>
        <v>84</v>
      </c>
      <c r="G10" s="78"/>
      <c r="H10" s="78"/>
      <c r="I10" s="78"/>
      <c r="J10" s="77"/>
      <c r="K10" s="50"/>
      <c r="L10" s="50"/>
      <c r="M10" s="77"/>
    </row>
    <row r="11" spans="1:16" s="145" customFormat="1" ht="17.25" customHeight="1" x14ac:dyDescent="0.25">
      <c r="A11" s="176"/>
      <c r="B11" s="78"/>
      <c r="C11" s="51" t="s">
        <v>75</v>
      </c>
      <c r="D11" s="72" t="s">
        <v>13</v>
      </c>
      <c r="E11" s="90">
        <f>2.28*1.15+0.6</f>
        <v>3.2219999999999995</v>
      </c>
      <c r="F11" s="69">
        <f>E11*F10</f>
        <v>270.64799999999997</v>
      </c>
      <c r="G11" s="69"/>
      <c r="H11" s="70"/>
      <c r="I11" s="52"/>
      <c r="J11" s="79"/>
      <c r="K11" s="79"/>
      <c r="L11" s="64"/>
      <c r="M11" s="69"/>
    </row>
    <row r="12" spans="1:16" s="145" customFormat="1" ht="15.75" x14ac:dyDescent="0.2">
      <c r="A12" s="176"/>
      <c r="B12" s="68" t="s">
        <v>23</v>
      </c>
      <c r="C12" s="76" t="s">
        <v>24</v>
      </c>
      <c r="D12" s="126" t="s">
        <v>16</v>
      </c>
      <c r="E12" s="78"/>
      <c r="F12" s="67">
        <f>F10</f>
        <v>84</v>
      </c>
      <c r="G12" s="64"/>
      <c r="H12" s="62"/>
      <c r="I12" s="67"/>
      <c r="J12" s="142"/>
      <c r="K12" s="41"/>
      <c r="L12" s="77"/>
      <c r="M12" s="77"/>
    </row>
    <row r="13" spans="1:16" s="145" customFormat="1" ht="13.5" customHeight="1" x14ac:dyDescent="0.2">
      <c r="A13" s="176"/>
      <c r="B13" s="68"/>
      <c r="C13" s="76" t="s">
        <v>21</v>
      </c>
      <c r="D13" s="126" t="s">
        <v>13</v>
      </c>
      <c r="E13" s="42">
        <v>3.2299999999999998E-3</v>
      </c>
      <c r="F13" s="59">
        <f>E13*F12</f>
        <v>0.27132000000000001</v>
      </c>
      <c r="G13" s="64"/>
      <c r="H13" s="62"/>
      <c r="I13" s="67"/>
      <c r="J13" s="79"/>
      <c r="K13" s="69"/>
      <c r="L13" s="79"/>
      <c r="M13" s="69"/>
    </row>
    <row r="14" spans="1:16" s="145" customFormat="1" ht="27" x14ac:dyDescent="0.2">
      <c r="A14" s="176"/>
      <c r="B14" s="68" t="s">
        <v>73</v>
      </c>
      <c r="C14" s="76" t="s">
        <v>25</v>
      </c>
      <c r="D14" s="126" t="s">
        <v>22</v>
      </c>
      <c r="E14" s="40">
        <v>3.62E-3</v>
      </c>
      <c r="F14" s="59">
        <f>E14*F12</f>
        <v>0.30408000000000002</v>
      </c>
      <c r="G14" s="64"/>
      <c r="H14" s="62"/>
      <c r="I14" s="67"/>
      <c r="J14" s="79"/>
      <c r="K14" s="70"/>
      <c r="L14" s="79"/>
      <c r="M14" s="79"/>
    </row>
    <row r="15" spans="1:16" s="145" customFormat="1" ht="13.5" customHeight="1" x14ac:dyDescent="0.2">
      <c r="A15" s="176"/>
      <c r="B15" s="68"/>
      <c r="C15" s="76" t="s">
        <v>26</v>
      </c>
      <c r="D15" s="126" t="s">
        <v>15</v>
      </c>
      <c r="E15" s="78">
        <v>1.7999999999999998E-4</v>
      </c>
      <c r="F15" s="28">
        <f>E15*F12</f>
        <v>1.5119999999999998E-2</v>
      </c>
      <c r="G15" s="64"/>
      <c r="H15" s="62"/>
      <c r="I15" s="67"/>
      <c r="J15" s="79"/>
      <c r="K15" s="69"/>
      <c r="L15" s="79"/>
      <c r="M15" s="79"/>
    </row>
    <row r="16" spans="1:16" s="145" customFormat="1" ht="18" customHeight="1" x14ac:dyDescent="0.2">
      <c r="A16" s="177"/>
      <c r="B16" s="68" t="s">
        <v>27</v>
      </c>
      <c r="C16" s="76" t="s">
        <v>68</v>
      </c>
      <c r="D16" s="126" t="s">
        <v>17</v>
      </c>
      <c r="E16" s="43"/>
      <c r="F16" s="79">
        <f>F10*1.75</f>
        <v>147</v>
      </c>
      <c r="G16" s="64"/>
      <c r="H16" s="62"/>
      <c r="I16" s="67"/>
      <c r="J16" s="79"/>
      <c r="K16" s="146"/>
      <c r="L16" s="77"/>
      <c r="M16" s="77"/>
    </row>
    <row r="17" spans="1:13" s="145" customFormat="1" ht="46.5" customHeight="1" x14ac:dyDescent="0.25">
      <c r="A17" s="175" t="s">
        <v>18</v>
      </c>
      <c r="B17" s="68" t="s">
        <v>83</v>
      </c>
      <c r="C17" s="156" t="s">
        <v>175</v>
      </c>
      <c r="D17" s="155" t="s">
        <v>19</v>
      </c>
      <c r="E17" s="157"/>
      <c r="F17" s="19">
        <v>200</v>
      </c>
      <c r="G17" s="158"/>
      <c r="H17" s="77"/>
      <c r="I17" s="77"/>
      <c r="J17" s="77"/>
      <c r="K17" s="159"/>
      <c r="L17" s="77"/>
      <c r="M17" s="77"/>
    </row>
    <row r="18" spans="1:13" s="145" customFormat="1" ht="18" customHeight="1" x14ac:dyDescent="0.25">
      <c r="A18" s="176"/>
      <c r="B18" s="68"/>
      <c r="C18" s="25" t="s">
        <v>12</v>
      </c>
      <c r="D18" s="72" t="s">
        <v>13</v>
      </c>
      <c r="E18" s="93">
        <v>1.62</v>
      </c>
      <c r="F18" s="69">
        <f>E18*F17</f>
        <v>324</v>
      </c>
      <c r="G18" s="69"/>
      <c r="H18" s="69"/>
      <c r="I18" s="69"/>
      <c r="J18" s="79"/>
      <c r="K18" s="79"/>
      <c r="L18" s="79"/>
      <c r="M18" s="69"/>
    </row>
    <row r="19" spans="1:13" s="145" customFormat="1" ht="27" x14ac:dyDescent="0.25">
      <c r="A19" s="176"/>
      <c r="B19" s="68" t="s">
        <v>87</v>
      </c>
      <c r="C19" s="25" t="s">
        <v>84</v>
      </c>
      <c r="D19" s="126" t="s">
        <v>22</v>
      </c>
      <c r="E19" s="94">
        <v>0.41599999999999998</v>
      </c>
      <c r="F19" s="69">
        <f>E19*F17</f>
        <v>83.2</v>
      </c>
      <c r="G19" s="69"/>
      <c r="H19" s="69"/>
      <c r="I19" s="69"/>
      <c r="J19" s="69"/>
      <c r="K19" s="69"/>
      <c r="L19" s="79"/>
      <c r="M19" s="79"/>
    </row>
    <row r="20" spans="1:13" s="145" customFormat="1" ht="27" x14ac:dyDescent="0.25">
      <c r="A20" s="176"/>
      <c r="B20" s="68" t="s">
        <v>89</v>
      </c>
      <c r="C20" s="25" t="s">
        <v>53</v>
      </c>
      <c r="D20" s="49" t="s">
        <v>16</v>
      </c>
      <c r="E20" s="94"/>
      <c r="F20" s="52">
        <f>F17*0.8*0.4</f>
        <v>64</v>
      </c>
      <c r="G20" s="52"/>
      <c r="H20" s="52"/>
      <c r="I20" s="69"/>
      <c r="J20" s="69"/>
      <c r="K20" s="69"/>
      <c r="L20" s="79"/>
      <c r="M20" s="79"/>
    </row>
    <row r="21" spans="1:13" s="145" customFormat="1" ht="27" x14ac:dyDescent="0.25">
      <c r="A21" s="176"/>
      <c r="B21" s="68" t="s">
        <v>88</v>
      </c>
      <c r="C21" s="81" t="s">
        <v>85</v>
      </c>
      <c r="D21" s="72" t="s">
        <v>62</v>
      </c>
      <c r="E21" s="95"/>
      <c r="F21" s="52">
        <f>F17</f>
        <v>200</v>
      </c>
      <c r="G21" s="96"/>
      <c r="H21" s="52"/>
      <c r="I21" s="69"/>
      <c r="J21" s="69"/>
      <c r="K21" s="69"/>
      <c r="L21" s="67"/>
      <c r="M21" s="69"/>
    </row>
    <row r="22" spans="1:13" s="145" customFormat="1" ht="18" customHeight="1" x14ac:dyDescent="0.25">
      <c r="A22" s="176"/>
      <c r="B22" s="68"/>
      <c r="C22" s="25" t="s">
        <v>86</v>
      </c>
      <c r="D22" s="72" t="s">
        <v>15</v>
      </c>
      <c r="E22" s="97">
        <v>9.7999999999999997E-3</v>
      </c>
      <c r="F22" s="69">
        <f>E22*F17</f>
        <v>1.96</v>
      </c>
      <c r="G22" s="71"/>
      <c r="H22" s="69"/>
      <c r="I22" s="69"/>
      <c r="J22" s="69"/>
      <c r="K22" s="69"/>
      <c r="L22" s="67"/>
      <c r="M22" s="69"/>
    </row>
    <row r="23" spans="1:13" s="145" customFormat="1" ht="27" x14ac:dyDescent="0.2">
      <c r="A23" s="177"/>
      <c r="B23" s="68" t="s">
        <v>63</v>
      </c>
      <c r="C23" s="27" t="s">
        <v>93</v>
      </c>
      <c r="D23" s="126" t="s">
        <v>17</v>
      </c>
      <c r="E23" s="43"/>
      <c r="F23" s="79">
        <f>F17*2.4/10</f>
        <v>48</v>
      </c>
      <c r="G23" s="64"/>
      <c r="H23" s="62"/>
      <c r="I23" s="67"/>
      <c r="J23" s="79"/>
      <c r="K23" s="146"/>
      <c r="L23" s="19"/>
      <c r="M23" s="77"/>
    </row>
    <row r="24" spans="1:13" s="145" customFormat="1" ht="27" x14ac:dyDescent="0.25">
      <c r="A24" s="68" t="s">
        <v>20</v>
      </c>
      <c r="B24" s="68" t="s">
        <v>90</v>
      </c>
      <c r="C24" s="141" t="s">
        <v>172</v>
      </c>
      <c r="D24" s="126" t="s">
        <v>16</v>
      </c>
      <c r="E24" s="43"/>
      <c r="F24" s="67">
        <v>5</v>
      </c>
      <c r="G24" s="64"/>
      <c r="H24" s="77"/>
      <c r="I24" s="19"/>
      <c r="J24" s="77"/>
      <c r="K24" s="146"/>
      <c r="L24" s="77"/>
      <c r="M24" s="77"/>
    </row>
    <row r="25" spans="1:13" s="145" customFormat="1" ht="13.5" x14ac:dyDescent="0.25">
      <c r="A25" s="175"/>
      <c r="B25" s="68"/>
      <c r="C25" s="51" t="s">
        <v>12</v>
      </c>
      <c r="D25" s="72" t="s">
        <v>13</v>
      </c>
      <c r="E25" s="78">
        <v>1.37</v>
      </c>
      <c r="F25" s="69">
        <f>E25*F24</f>
        <v>6.8500000000000005</v>
      </c>
      <c r="G25" s="69"/>
      <c r="H25" s="70"/>
      <c r="I25" s="52"/>
      <c r="J25" s="69"/>
      <c r="K25" s="70"/>
      <c r="L25" s="70"/>
      <c r="M25" s="69"/>
    </row>
    <row r="26" spans="1:13" s="145" customFormat="1" ht="13.5" x14ac:dyDescent="0.2">
      <c r="A26" s="176"/>
      <c r="B26" s="68"/>
      <c r="C26" s="76" t="s">
        <v>26</v>
      </c>
      <c r="D26" s="126" t="s">
        <v>15</v>
      </c>
      <c r="E26" s="78">
        <v>0.28299999999999997</v>
      </c>
      <c r="F26" s="79">
        <f>E26*F24</f>
        <v>1.4149999999999998</v>
      </c>
      <c r="G26" s="64"/>
      <c r="H26" s="62"/>
      <c r="I26" s="67"/>
      <c r="J26" s="79"/>
      <c r="K26" s="69"/>
      <c r="L26" s="79"/>
      <c r="M26" s="79"/>
    </row>
    <row r="27" spans="1:13" s="145" customFormat="1" ht="13.5" x14ac:dyDescent="0.2">
      <c r="A27" s="176"/>
      <c r="B27" s="68"/>
      <c r="C27" s="76" t="s">
        <v>179</v>
      </c>
      <c r="D27" s="126" t="s">
        <v>17</v>
      </c>
      <c r="E27" s="78"/>
      <c r="F27" s="79">
        <v>1</v>
      </c>
      <c r="G27" s="64"/>
      <c r="H27" s="62"/>
      <c r="I27" s="67"/>
      <c r="J27" s="79"/>
      <c r="K27" s="69"/>
      <c r="L27" s="79"/>
      <c r="M27" s="79"/>
    </row>
    <row r="28" spans="1:13" s="145" customFormat="1" ht="13.5" x14ac:dyDescent="0.2">
      <c r="A28" s="176"/>
      <c r="B28" s="68"/>
      <c r="C28" s="76" t="s">
        <v>180</v>
      </c>
      <c r="D28" s="126" t="s">
        <v>17</v>
      </c>
      <c r="E28" s="78"/>
      <c r="F28" s="79">
        <v>0.5</v>
      </c>
      <c r="G28" s="64"/>
      <c r="H28" s="62"/>
      <c r="I28" s="67"/>
      <c r="J28" s="79"/>
      <c r="K28" s="69"/>
      <c r="L28" s="79"/>
      <c r="M28" s="79"/>
    </row>
    <row r="29" spans="1:13" s="145" customFormat="1" ht="27" x14ac:dyDescent="0.25">
      <c r="A29" s="176"/>
      <c r="B29" s="68" t="s">
        <v>76</v>
      </c>
      <c r="C29" s="51" t="s">
        <v>70</v>
      </c>
      <c r="D29" s="49" t="s">
        <v>16</v>
      </c>
      <c r="E29" s="78">
        <v>1.02</v>
      </c>
      <c r="F29" s="79">
        <f>E29*F24</f>
        <v>5.0999999999999996</v>
      </c>
      <c r="G29" s="78"/>
      <c r="H29" s="79"/>
      <c r="I29" s="78"/>
      <c r="J29" s="78"/>
      <c r="K29" s="79"/>
      <c r="L29" s="79"/>
      <c r="M29" s="79"/>
    </row>
    <row r="30" spans="1:13" s="145" customFormat="1" ht="18" customHeight="1" x14ac:dyDescent="0.25">
      <c r="A30" s="177"/>
      <c r="B30" s="68"/>
      <c r="C30" s="25" t="s">
        <v>86</v>
      </c>
      <c r="D30" s="72" t="s">
        <v>15</v>
      </c>
      <c r="E30" s="96">
        <v>0.62</v>
      </c>
      <c r="F30" s="69">
        <f>E30*F23</f>
        <v>29.759999999999998</v>
      </c>
      <c r="G30" s="71"/>
      <c r="H30" s="69"/>
      <c r="I30" s="69"/>
      <c r="J30" s="69"/>
      <c r="K30" s="69"/>
      <c r="L30" s="67"/>
      <c r="M30" s="69"/>
    </row>
    <row r="31" spans="1:13" s="145" customFormat="1" ht="27" x14ac:dyDescent="0.25">
      <c r="A31" s="175" t="s">
        <v>28</v>
      </c>
      <c r="B31" s="68" t="s">
        <v>79</v>
      </c>
      <c r="C31" s="141" t="s">
        <v>173</v>
      </c>
      <c r="D31" s="126" t="s">
        <v>16</v>
      </c>
      <c r="E31" s="43"/>
      <c r="F31" s="67">
        <f>F36*0.1*0.7</f>
        <v>2.2399999999999998</v>
      </c>
      <c r="G31" s="64"/>
      <c r="H31" s="77"/>
      <c r="I31" s="19"/>
      <c r="J31" s="77"/>
      <c r="K31" s="146"/>
      <c r="L31" s="77"/>
      <c r="M31" s="77"/>
    </row>
    <row r="32" spans="1:13" s="145" customFormat="1" ht="13.5" x14ac:dyDescent="0.25">
      <c r="A32" s="176"/>
      <c r="B32" s="68"/>
      <c r="C32" s="26" t="s">
        <v>12</v>
      </c>
      <c r="D32" s="46" t="s">
        <v>13</v>
      </c>
      <c r="E32" s="79">
        <f>2.75</f>
        <v>2.75</v>
      </c>
      <c r="F32" s="57">
        <f>E32*F31</f>
        <v>6.1599999999999993</v>
      </c>
      <c r="G32" s="47"/>
      <c r="H32" s="48"/>
      <c r="I32" s="45"/>
      <c r="J32" s="47"/>
      <c r="K32" s="48"/>
      <c r="L32" s="48"/>
      <c r="M32" s="47"/>
    </row>
    <row r="33" spans="1:16" s="145" customFormat="1" ht="27" x14ac:dyDescent="0.2">
      <c r="A33" s="176"/>
      <c r="B33" s="68" t="s">
        <v>80</v>
      </c>
      <c r="C33" s="76" t="s">
        <v>91</v>
      </c>
      <c r="D33" s="23" t="s">
        <v>22</v>
      </c>
      <c r="E33" s="59">
        <f>0.48</f>
        <v>0.48</v>
      </c>
      <c r="F33" s="79">
        <f>E33*F31</f>
        <v>1.0751999999999999</v>
      </c>
      <c r="G33" s="74"/>
      <c r="H33" s="79"/>
      <c r="I33" s="62"/>
      <c r="J33" s="54"/>
      <c r="K33" s="69"/>
      <c r="L33" s="79"/>
      <c r="M33" s="69"/>
    </row>
    <row r="34" spans="1:16" s="145" customFormat="1" ht="13.5" x14ac:dyDescent="0.25">
      <c r="A34" s="176"/>
      <c r="B34" s="68"/>
      <c r="C34" s="26" t="s">
        <v>52</v>
      </c>
      <c r="D34" s="56" t="s">
        <v>15</v>
      </c>
      <c r="E34" s="59">
        <f>0.575</f>
        <v>0.57499999999999996</v>
      </c>
      <c r="F34" s="58">
        <f>E34*F31</f>
        <v>1.2879999999999998</v>
      </c>
      <c r="G34" s="56"/>
      <c r="H34" s="56"/>
      <c r="I34" s="55"/>
      <c r="J34" s="56"/>
      <c r="K34" s="56"/>
      <c r="L34" s="79"/>
      <c r="M34" s="69"/>
    </row>
    <row r="35" spans="1:16" s="145" customFormat="1" ht="27" x14ac:dyDescent="0.25">
      <c r="A35" s="176"/>
      <c r="B35" s="68" t="s">
        <v>81</v>
      </c>
      <c r="C35" s="27" t="s">
        <v>33</v>
      </c>
      <c r="D35" s="126" t="s">
        <v>16</v>
      </c>
      <c r="E35" s="39">
        <v>4.3499999999999997E-2</v>
      </c>
      <c r="F35" s="79">
        <f>E35*F31</f>
        <v>9.7439999999999985E-2</v>
      </c>
      <c r="G35" s="64"/>
      <c r="H35" s="69"/>
      <c r="I35" s="69"/>
      <c r="J35" s="69"/>
      <c r="K35" s="69"/>
      <c r="L35" s="69"/>
      <c r="M35" s="69"/>
    </row>
    <row r="36" spans="1:16" s="145" customFormat="1" ht="30.75" customHeight="1" x14ac:dyDescent="0.25">
      <c r="A36" s="176"/>
      <c r="B36" s="68" t="s">
        <v>96</v>
      </c>
      <c r="C36" s="27" t="s">
        <v>92</v>
      </c>
      <c r="D36" s="126" t="s">
        <v>95</v>
      </c>
      <c r="E36" s="43"/>
      <c r="F36" s="67">
        <v>32</v>
      </c>
      <c r="G36" s="64"/>
      <c r="H36" s="69"/>
      <c r="I36" s="67"/>
      <c r="J36" s="79"/>
      <c r="K36" s="146"/>
      <c r="L36" s="77"/>
      <c r="M36" s="69"/>
    </row>
    <row r="37" spans="1:16" s="145" customFormat="1" ht="19.5" customHeight="1" x14ac:dyDescent="0.2">
      <c r="A37" s="177"/>
      <c r="B37" s="68" t="s">
        <v>63</v>
      </c>
      <c r="C37" s="27" t="s">
        <v>94</v>
      </c>
      <c r="D37" s="126" t="s">
        <v>17</v>
      </c>
      <c r="E37" s="43"/>
      <c r="F37" s="79">
        <f>F31*2.4</f>
        <v>5.3759999999999994</v>
      </c>
      <c r="G37" s="64"/>
      <c r="H37" s="62"/>
      <c r="I37" s="67"/>
      <c r="J37" s="79"/>
      <c r="K37" s="146"/>
      <c r="L37" s="67"/>
      <c r="M37" s="79"/>
    </row>
    <row r="38" spans="1:16" s="145" customFormat="1" ht="15" customHeight="1" x14ac:dyDescent="0.25">
      <c r="A38" s="68"/>
      <c r="B38" s="68"/>
      <c r="C38" s="156" t="s">
        <v>8</v>
      </c>
      <c r="D38" s="155" t="s">
        <v>15</v>
      </c>
      <c r="E38" s="50"/>
      <c r="F38" s="19"/>
      <c r="G38" s="158"/>
      <c r="H38" s="142"/>
      <c r="I38" s="19"/>
      <c r="J38" s="142"/>
      <c r="K38" s="41"/>
      <c r="L38" s="77"/>
      <c r="M38" s="77"/>
      <c r="O38" s="149"/>
      <c r="P38" s="149"/>
    </row>
    <row r="39" spans="1:16" s="145" customFormat="1" ht="15" customHeight="1" x14ac:dyDescent="0.25">
      <c r="A39" s="68"/>
      <c r="B39" s="68"/>
      <c r="C39" s="76" t="s">
        <v>46</v>
      </c>
      <c r="D39" s="126" t="s">
        <v>47</v>
      </c>
      <c r="E39" s="88"/>
      <c r="F39" s="59"/>
      <c r="G39" s="64"/>
      <c r="H39" s="79"/>
      <c r="I39" s="67"/>
      <c r="J39" s="79"/>
      <c r="K39" s="69"/>
      <c r="L39" s="79"/>
      <c r="M39" s="69"/>
    </row>
    <row r="40" spans="1:16" s="145" customFormat="1" ht="15" customHeight="1" x14ac:dyDescent="0.25">
      <c r="A40" s="68"/>
      <c r="B40" s="68"/>
      <c r="C40" s="156" t="s">
        <v>8</v>
      </c>
      <c r="D40" s="155" t="s">
        <v>15</v>
      </c>
      <c r="E40" s="158"/>
      <c r="F40" s="19"/>
      <c r="G40" s="158"/>
      <c r="H40" s="142"/>
      <c r="I40" s="19"/>
      <c r="J40" s="142"/>
      <c r="K40" s="41"/>
      <c r="L40" s="77"/>
      <c r="M40" s="77"/>
    </row>
    <row r="41" spans="1:16" s="145" customFormat="1" ht="15" customHeight="1" x14ac:dyDescent="0.25">
      <c r="A41" s="68"/>
      <c r="B41" s="68"/>
      <c r="C41" s="76" t="s">
        <v>48</v>
      </c>
      <c r="D41" s="126" t="s">
        <v>47</v>
      </c>
      <c r="E41" s="170"/>
      <c r="F41" s="59"/>
      <c r="G41" s="64"/>
      <c r="H41" s="79"/>
      <c r="I41" s="67"/>
      <c r="J41" s="79"/>
      <c r="K41" s="69"/>
      <c r="L41" s="79"/>
      <c r="M41" s="69"/>
    </row>
    <row r="42" spans="1:16" s="145" customFormat="1" ht="15" customHeight="1" x14ac:dyDescent="0.25">
      <c r="A42" s="68"/>
      <c r="B42" s="68"/>
      <c r="C42" s="156" t="s">
        <v>8</v>
      </c>
      <c r="D42" s="155" t="s">
        <v>15</v>
      </c>
      <c r="E42" s="158"/>
      <c r="F42" s="19"/>
      <c r="G42" s="158"/>
      <c r="H42" s="142"/>
      <c r="I42" s="67"/>
      <c r="J42" s="142"/>
      <c r="K42" s="41"/>
      <c r="L42" s="77"/>
      <c r="M42" s="77"/>
    </row>
    <row r="43" spans="1:16" s="145" customFormat="1" ht="13.5" x14ac:dyDescent="0.25">
      <c r="A43" s="150"/>
      <c r="B43" s="150"/>
      <c r="C43" s="151"/>
      <c r="D43" s="150"/>
      <c r="E43" s="150"/>
      <c r="F43" s="149"/>
      <c r="G43" s="149"/>
      <c r="H43" s="149"/>
      <c r="I43" s="149"/>
      <c r="J43" s="149"/>
      <c r="K43" s="149"/>
      <c r="L43" s="149"/>
      <c r="M43" s="149"/>
    </row>
    <row r="44" spans="1:16" s="145" customFormat="1" ht="13.5" x14ac:dyDescent="0.25">
      <c r="A44" s="150"/>
      <c r="B44" s="150"/>
      <c r="C44" s="151"/>
      <c r="D44" s="150"/>
      <c r="E44" s="150"/>
      <c r="F44" s="149"/>
      <c r="G44" s="149"/>
      <c r="H44" s="149"/>
      <c r="I44" s="149"/>
      <c r="J44" s="149"/>
      <c r="K44" s="149"/>
      <c r="L44" s="149"/>
      <c r="M44" s="149"/>
    </row>
    <row r="45" spans="1:16" s="145" customFormat="1" ht="13.5" x14ac:dyDescent="0.25">
      <c r="A45" s="150"/>
      <c r="B45" s="150"/>
      <c r="C45" s="151"/>
      <c r="D45" s="150"/>
      <c r="E45" s="150"/>
      <c r="F45" s="149"/>
      <c r="G45" s="149"/>
      <c r="H45" s="149"/>
      <c r="I45" s="149"/>
      <c r="J45" s="149"/>
      <c r="K45" s="149"/>
      <c r="L45" s="149"/>
      <c r="M45" s="149"/>
    </row>
    <row r="46" spans="1:16" s="145" customFormat="1" ht="13.5" x14ac:dyDescent="0.25">
      <c r="A46" s="150"/>
      <c r="B46" s="150"/>
      <c r="C46" s="151"/>
      <c r="D46" s="150"/>
      <c r="E46" s="150"/>
      <c r="F46" s="149"/>
      <c r="G46" s="149"/>
      <c r="H46" s="149"/>
      <c r="I46" s="149"/>
      <c r="J46" s="149"/>
      <c r="K46" s="149"/>
      <c r="L46" s="149"/>
      <c r="M46" s="149"/>
    </row>
    <row r="47" spans="1:16" s="145" customFormat="1" ht="13.5" x14ac:dyDescent="0.25">
      <c r="A47" s="150"/>
      <c r="B47" s="150"/>
      <c r="C47" s="151"/>
      <c r="D47" s="150"/>
      <c r="E47" s="150"/>
      <c r="F47" s="149"/>
      <c r="G47" s="149"/>
      <c r="H47" s="149"/>
      <c r="I47" s="149"/>
      <c r="J47" s="149"/>
      <c r="K47" s="149"/>
      <c r="L47" s="149"/>
      <c r="M47" s="149"/>
    </row>
    <row r="48" spans="1:16" s="145" customFormat="1" ht="13.5" x14ac:dyDescent="0.25">
      <c r="A48" s="150"/>
      <c r="B48" s="150"/>
      <c r="C48" s="151"/>
      <c r="D48" s="150"/>
      <c r="E48" s="150"/>
      <c r="F48" s="149"/>
      <c r="G48" s="149"/>
      <c r="H48" s="149"/>
      <c r="I48" s="149"/>
      <c r="J48" s="149"/>
      <c r="K48" s="149"/>
      <c r="L48" s="149"/>
      <c r="M48" s="149"/>
    </row>
    <row r="49" spans="1:13" s="145" customFormat="1" ht="13.5" x14ac:dyDescent="0.25">
      <c r="A49" s="150"/>
      <c r="B49" s="150"/>
      <c r="C49" s="151"/>
      <c r="D49" s="150"/>
      <c r="E49" s="150"/>
      <c r="F49" s="149"/>
      <c r="G49" s="149"/>
      <c r="H49" s="149"/>
      <c r="I49" s="149"/>
      <c r="J49" s="149"/>
      <c r="K49" s="149"/>
      <c r="L49" s="149"/>
      <c r="M49" s="149"/>
    </row>
    <row r="50" spans="1:13" s="145" customFormat="1" ht="13.5" x14ac:dyDescent="0.25">
      <c r="A50" s="150"/>
      <c r="B50" s="150"/>
      <c r="C50" s="151"/>
      <c r="D50" s="150"/>
      <c r="E50" s="150"/>
      <c r="F50" s="149"/>
      <c r="G50" s="149"/>
      <c r="H50" s="149"/>
      <c r="I50" s="149"/>
      <c r="J50" s="149"/>
      <c r="K50" s="149"/>
      <c r="L50" s="149"/>
      <c r="M50" s="149"/>
    </row>
    <row r="51" spans="1:13" s="145" customFormat="1" ht="13.5" x14ac:dyDescent="0.25">
      <c r="A51" s="150"/>
      <c r="B51" s="150"/>
      <c r="C51" s="151"/>
      <c r="D51" s="150"/>
      <c r="E51" s="150"/>
      <c r="F51" s="149"/>
      <c r="G51" s="149"/>
      <c r="H51" s="149"/>
      <c r="I51" s="149"/>
      <c r="J51" s="149"/>
      <c r="K51" s="149"/>
      <c r="L51" s="149"/>
      <c r="M51" s="149"/>
    </row>
    <row r="52" spans="1:13" s="145" customFormat="1" ht="13.5" x14ac:dyDescent="0.25">
      <c r="A52" s="150"/>
      <c r="B52" s="150"/>
      <c r="C52" s="151"/>
      <c r="D52" s="150"/>
      <c r="E52" s="150"/>
      <c r="F52" s="149"/>
      <c r="G52" s="149"/>
      <c r="H52" s="149"/>
      <c r="I52" s="149"/>
      <c r="J52" s="149"/>
      <c r="K52" s="149"/>
      <c r="L52" s="149"/>
      <c r="M52" s="149"/>
    </row>
    <row r="53" spans="1:13" s="145" customFormat="1" ht="13.5" x14ac:dyDescent="0.25">
      <c r="A53" s="150"/>
      <c r="B53" s="150"/>
      <c r="C53" s="151"/>
      <c r="D53" s="150"/>
      <c r="E53" s="150"/>
      <c r="F53" s="149"/>
      <c r="G53" s="149"/>
      <c r="H53" s="149"/>
      <c r="I53" s="149"/>
      <c r="J53" s="149"/>
      <c r="K53" s="149"/>
      <c r="L53" s="149"/>
      <c r="M53" s="149"/>
    </row>
    <row r="54" spans="1:13" s="145" customFormat="1" ht="13.5" x14ac:dyDescent="0.25">
      <c r="A54" s="150"/>
      <c r="B54" s="150"/>
      <c r="C54" s="151"/>
      <c r="D54" s="150"/>
      <c r="E54" s="150"/>
      <c r="F54" s="149"/>
      <c r="G54" s="149"/>
      <c r="H54" s="149"/>
      <c r="I54" s="149"/>
      <c r="J54" s="149"/>
      <c r="K54" s="149"/>
      <c r="L54" s="149"/>
      <c r="M54" s="149"/>
    </row>
    <row r="55" spans="1:13" s="145" customFormat="1" ht="13.5" x14ac:dyDescent="0.25">
      <c r="A55" s="150"/>
      <c r="B55" s="150"/>
      <c r="C55" s="151"/>
      <c r="D55" s="150"/>
      <c r="E55" s="150"/>
      <c r="F55" s="149"/>
      <c r="G55" s="149"/>
      <c r="H55" s="149"/>
      <c r="I55" s="149"/>
      <c r="J55" s="149"/>
      <c r="K55" s="149"/>
      <c r="L55" s="149"/>
      <c r="M55" s="149"/>
    </row>
    <row r="56" spans="1:13" s="145" customFormat="1" ht="13.5" x14ac:dyDescent="0.25">
      <c r="A56" s="150"/>
      <c r="B56" s="150"/>
      <c r="C56" s="151"/>
      <c r="D56" s="150"/>
      <c r="E56" s="150"/>
      <c r="F56" s="149"/>
      <c r="G56" s="149"/>
      <c r="H56" s="149"/>
      <c r="I56" s="149"/>
      <c r="J56" s="149"/>
      <c r="K56" s="149"/>
      <c r="L56" s="149"/>
      <c r="M56" s="149"/>
    </row>
    <row r="57" spans="1:13" s="145" customFormat="1" ht="13.5" x14ac:dyDescent="0.25">
      <c r="A57" s="150"/>
      <c r="B57" s="150"/>
      <c r="C57" s="151"/>
      <c r="D57" s="150"/>
      <c r="E57" s="150"/>
      <c r="F57" s="149"/>
      <c r="G57" s="149"/>
      <c r="H57" s="149"/>
      <c r="I57" s="149"/>
      <c r="J57" s="149"/>
      <c r="K57" s="149"/>
      <c r="L57" s="149"/>
      <c r="M57" s="149"/>
    </row>
    <row r="58" spans="1:13" s="145" customFormat="1" ht="13.5" x14ac:dyDescent="0.25">
      <c r="A58" s="150"/>
      <c r="B58" s="150"/>
      <c r="C58" s="151"/>
      <c r="D58" s="150"/>
      <c r="E58" s="150"/>
      <c r="F58" s="149"/>
      <c r="G58" s="149"/>
      <c r="H58" s="149"/>
      <c r="I58" s="149"/>
      <c r="J58" s="149"/>
      <c r="K58" s="149"/>
      <c r="L58" s="149"/>
      <c r="M58" s="149"/>
    </row>
    <row r="59" spans="1:13" s="145" customFormat="1" ht="13.5" x14ac:dyDescent="0.25">
      <c r="A59" s="150"/>
      <c r="B59" s="150"/>
      <c r="C59" s="151"/>
      <c r="D59" s="150"/>
      <c r="E59" s="150"/>
      <c r="F59" s="149"/>
      <c r="G59" s="149"/>
      <c r="H59" s="149"/>
      <c r="I59" s="149"/>
      <c r="J59" s="149"/>
      <c r="K59" s="149"/>
      <c r="L59" s="149"/>
      <c r="M59" s="149"/>
    </row>
    <row r="60" spans="1:13" s="145" customFormat="1" ht="13.5" x14ac:dyDescent="0.25">
      <c r="A60" s="150"/>
      <c r="B60" s="150"/>
      <c r="C60" s="151"/>
      <c r="D60" s="150"/>
      <c r="E60" s="150"/>
      <c r="F60" s="149"/>
      <c r="G60" s="149"/>
      <c r="H60" s="149"/>
      <c r="I60" s="149"/>
      <c r="J60" s="149"/>
      <c r="K60" s="149"/>
      <c r="L60" s="149"/>
      <c r="M60" s="149"/>
    </row>
    <row r="61" spans="1:13" s="145" customFormat="1" ht="13.5" x14ac:dyDescent="0.25">
      <c r="A61" s="150"/>
      <c r="B61" s="150"/>
      <c r="C61" s="151"/>
      <c r="D61" s="150"/>
      <c r="E61" s="150"/>
      <c r="F61" s="149"/>
      <c r="G61" s="149"/>
      <c r="H61" s="149"/>
      <c r="I61" s="149"/>
      <c r="J61" s="149"/>
      <c r="K61" s="149"/>
      <c r="L61" s="149"/>
      <c r="M61" s="149"/>
    </row>
    <row r="62" spans="1:13" s="145" customFormat="1" ht="13.5" x14ac:dyDescent="0.25">
      <c r="A62" s="150"/>
      <c r="B62" s="150"/>
      <c r="C62" s="151"/>
      <c r="D62" s="150"/>
      <c r="E62" s="150"/>
      <c r="F62" s="149"/>
      <c r="G62" s="149"/>
      <c r="H62" s="149"/>
      <c r="I62" s="149"/>
      <c r="J62" s="149"/>
      <c r="K62" s="149"/>
      <c r="L62" s="149"/>
      <c r="M62" s="149"/>
    </row>
    <row r="63" spans="1:13" s="145" customFormat="1" ht="13.5" x14ac:dyDescent="0.25">
      <c r="A63" s="150"/>
      <c r="B63" s="150"/>
      <c r="C63" s="151"/>
      <c r="D63" s="150"/>
      <c r="E63" s="150"/>
      <c r="F63" s="149"/>
      <c r="G63" s="149"/>
      <c r="H63" s="149"/>
      <c r="I63" s="149"/>
      <c r="J63" s="149"/>
      <c r="K63" s="149"/>
      <c r="L63" s="149"/>
      <c r="M63" s="149"/>
    </row>
    <row r="64" spans="1:13" s="145" customFormat="1" ht="13.5" x14ac:dyDescent="0.25">
      <c r="A64" s="150"/>
      <c r="B64" s="150"/>
      <c r="C64" s="151"/>
      <c r="D64" s="150"/>
      <c r="E64" s="150"/>
      <c r="F64" s="149"/>
      <c r="G64" s="149"/>
      <c r="H64" s="149"/>
      <c r="I64" s="149"/>
      <c r="J64" s="149"/>
      <c r="K64" s="149"/>
      <c r="L64" s="149"/>
      <c r="M64" s="149"/>
    </row>
    <row r="65" spans="1:13" s="145" customFormat="1" ht="13.5" x14ac:dyDescent="0.25">
      <c r="A65" s="150"/>
      <c r="B65" s="150"/>
      <c r="C65" s="151"/>
      <c r="D65" s="150"/>
      <c r="E65" s="150"/>
      <c r="F65" s="149"/>
      <c r="G65" s="149"/>
      <c r="H65" s="149"/>
      <c r="I65" s="149"/>
      <c r="J65" s="149"/>
      <c r="K65" s="149"/>
      <c r="L65" s="149"/>
      <c r="M65" s="149"/>
    </row>
    <row r="66" spans="1:13" s="145" customFormat="1" ht="13.5" x14ac:dyDescent="0.25">
      <c r="A66" s="150"/>
      <c r="B66" s="150"/>
      <c r="C66" s="151"/>
      <c r="D66" s="150"/>
      <c r="E66" s="150"/>
      <c r="F66" s="149"/>
      <c r="G66" s="149"/>
      <c r="H66" s="149"/>
      <c r="I66" s="149"/>
      <c r="J66" s="149"/>
      <c r="K66" s="149"/>
      <c r="L66" s="149"/>
      <c r="M66" s="149"/>
    </row>
    <row r="67" spans="1:13" s="145" customFormat="1" ht="13.5" x14ac:dyDescent="0.25">
      <c r="A67" s="150"/>
      <c r="B67" s="150"/>
      <c r="C67" s="151"/>
      <c r="D67" s="150"/>
      <c r="E67" s="150"/>
      <c r="F67" s="149"/>
      <c r="G67" s="149"/>
      <c r="H67" s="149"/>
      <c r="I67" s="149"/>
      <c r="J67" s="149"/>
      <c r="K67" s="149"/>
      <c r="L67" s="149"/>
      <c r="M67" s="149"/>
    </row>
    <row r="68" spans="1:13" s="145" customFormat="1" ht="13.5" x14ac:dyDescent="0.25">
      <c r="A68" s="150"/>
      <c r="B68" s="150"/>
      <c r="C68" s="151"/>
      <c r="D68" s="150"/>
      <c r="E68" s="150"/>
      <c r="F68" s="149"/>
      <c r="G68" s="149"/>
      <c r="H68" s="149"/>
      <c r="I68" s="149"/>
      <c r="J68" s="149"/>
      <c r="K68" s="149"/>
      <c r="L68" s="149"/>
      <c r="M68" s="149"/>
    </row>
    <row r="69" spans="1:13" s="145" customFormat="1" ht="13.5" x14ac:dyDescent="0.25">
      <c r="A69" s="150"/>
      <c r="B69" s="150"/>
      <c r="C69" s="151"/>
      <c r="D69" s="150"/>
      <c r="E69" s="150"/>
      <c r="F69" s="149"/>
      <c r="G69" s="149"/>
      <c r="H69" s="149"/>
      <c r="I69" s="149"/>
      <c r="J69" s="149"/>
      <c r="K69" s="149"/>
      <c r="L69" s="149"/>
      <c r="M69" s="149"/>
    </row>
    <row r="70" spans="1:13" s="145" customFormat="1" ht="13.5" x14ac:dyDescent="0.25">
      <c r="A70" s="150"/>
      <c r="B70" s="150"/>
      <c r="C70" s="151"/>
      <c r="D70" s="150"/>
      <c r="E70" s="150"/>
      <c r="F70" s="149"/>
      <c r="G70" s="149"/>
      <c r="H70" s="149"/>
      <c r="I70" s="149"/>
      <c r="J70" s="149"/>
      <c r="K70" s="149"/>
      <c r="L70" s="149"/>
      <c r="M70" s="149"/>
    </row>
    <row r="71" spans="1:13" s="145" customFormat="1" ht="13.5" x14ac:dyDescent="0.25">
      <c r="A71" s="150"/>
      <c r="B71" s="150"/>
      <c r="C71" s="151"/>
      <c r="D71" s="150"/>
      <c r="E71" s="150"/>
      <c r="F71" s="149"/>
      <c r="G71" s="149"/>
      <c r="H71" s="149"/>
      <c r="I71" s="149"/>
      <c r="J71" s="149"/>
      <c r="K71" s="149"/>
      <c r="L71" s="149"/>
      <c r="M71" s="149"/>
    </row>
    <row r="72" spans="1:13" s="145" customFormat="1" ht="13.5" x14ac:dyDescent="0.25">
      <c r="A72" s="150"/>
      <c r="B72" s="150"/>
      <c r="C72" s="151"/>
      <c r="D72" s="150"/>
      <c r="E72" s="150"/>
      <c r="F72" s="149"/>
      <c r="G72" s="149"/>
      <c r="H72" s="149"/>
      <c r="I72" s="149"/>
      <c r="J72" s="149"/>
      <c r="K72" s="149"/>
      <c r="L72" s="149"/>
      <c r="M72" s="149"/>
    </row>
    <row r="73" spans="1:13" s="145" customFormat="1" ht="13.5" x14ac:dyDescent="0.25">
      <c r="A73" s="150"/>
      <c r="B73" s="150"/>
      <c r="C73" s="151"/>
      <c r="D73" s="150"/>
      <c r="E73" s="150"/>
      <c r="F73" s="149"/>
      <c r="G73" s="149"/>
      <c r="H73" s="149"/>
      <c r="I73" s="149"/>
      <c r="J73" s="149"/>
      <c r="K73" s="149"/>
      <c r="L73" s="149"/>
      <c r="M73" s="149"/>
    </row>
    <row r="74" spans="1:13" s="145" customFormat="1" ht="13.5" x14ac:dyDescent="0.25">
      <c r="A74" s="150"/>
      <c r="B74" s="150"/>
      <c r="C74" s="151"/>
      <c r="D74" s="150"/>
      <c r="E74" s="150"/>
      <c r="F74" s="149"/>
      <c r="G74" s="149"/>
      <c r="H74" s="149"/>
      <c r="I74" s="149"/>
      <c r="J74" s="149"/>
      <c r="K74" s="149"/>
      <c r="L74" s="149"/>
      <c r="M74" s="149"/>
    </row>
    <row r="75" spans="1:13" s="145" customFormat="1" ht="13.5" x14ac:dyDescent="0.25">
      <c r="A75" s="150"/>
      <c r="B75" s="150"/>
      <c r="C75" s="151"/>
      <c r="D75" s="150"/>
      <c r="E75" s="150"/>
      <c r="F75" s="149"/>
      <c r="G75" s="149"/>
      <c r="H75" s="149"/>
      <c r="I75" s="149"/>
      <c r="J75" s="149"/>
      <c r="K75" s="149"/>
      <c r="L75" s="149"/>
      <c r="M75" s="149"/>
    </row>
    <row r="76" spans="1:13" s="145" customFormat="1" ht="13.5" x14ac:dyDescent="0.25">
      <c r="A76" s="150"/>
      <c r="B76" s="150"/>
      <c r="C76" s="151"/>
      <c r="D76" s="150"/>
      <c r="E76" s="150"/>
      <c r="F76" s="149"/>
      <c r="G76" s="149"/>
      <c r="H76" s="149"/>
      <c r="I76" s="149"/>
      <c r="J76" s="149"/>
      <c r="K76" s="149"/>
      <c r="L76" s="149"/>
      <c r="M76" s="149"/>
    </row>
    <row r="77" spans="1:13" s="145" customFormat="1" ht="13.5" x14ac:dyDescent="0.25">
      <c r="A77" s="150"/>
      <c r="B77" s="150"/>
      <c r="C77" s="151"/>
      <c r="D77" s="150"/>
      <c r="E77" s="150"/>
      <c r="F77" s="149"/>
      <c r="G77" s="149"/>
      <c r="H77" s="149"/>
      <c r="I77" s="149"/>
      <c r="J77" s="149"/>
      <c r="K77" s="149"/>
      <c r="L77" s="149"/>
      <c r="M77" s="149"/>
    </row>
    <row r="78" spans="1:13" s="145" customFormat="1" ht="13.5" x14ac:dyDescent="0.25">
      <c r="A78" s="150"/>
      <c r="B78" s="150"/>
      <c r="C78" s="151"/>
      <c r="D78" s="150"/>
      <c r="E78" s="150"/>
      <c r="F78" s="149"/>
      <c r="G78" s="149"/>
      <c r="H78" s="149"/>
      <c r="I78" s="149"/>
      <c r="J78" s="149"/>
      <c r="K78" s="149"/>
      <c r="L78" s="149"/>
      <c r="M78" s="149"/>
    </row>
    <row r="79" spans="1:13" s="145" customFormat="1" ht="13.5" x14ac:dyDescent="0.25">
      <c r="A79" s="150"/>
      <c r="B79" s="150"/>
      <c r="C79" s="151"/>
      <c r="D79" s="150"/>
      <c r="E79" s="150"/>
    </row>
    <row r="80" spans="1:13" s="145" customFormat="1" ht="13.5" x14ac:dyDescent="0.25">
      <c r="C80" s="152"/>
    </row>
    <row r="81" spans="3:3" s="145" customFormat="1" ht="13.5" x14ac:dyDescent="0.25">
      <c r="C81" s="152"/>
    </row>
    <row r="82" spans="3:3" s="145" customFormat="1" ht="13.5" x14ac:dyDescent="0.25">
      <c r="C82" s="152"/>
    </row>
    <row r="83" spans="3:3" s="145" customFormat="1" ht="13.5" x14ac:dyDescent="0.25">
      <c r="C83" s="152"/>
    </row>
    <row r="84" spans="3:3" s="145" customFormat="1" ht="13.5" x14ac:dyDescent="0.25">
      <c r="C84" s="152"/>
    </row>
    <row r="85" spans="3:3" s="145" customFormat="1" ht="13.5" x14ac:dyDescent="0.25">
      <c r="C85" s="152"/>
    </row>
    <row r="86" spans="3:3" s="145" customFormat="1" ht="13.5" x14ac:dyDescent="0.25">
      <c r="C86" s="152"/>
    </row>
    <row r="87" spans="3:3" s="145" customFormat="1" ht="13.5" x14ac:dyDescent="0.25">
      <c r="C87" s="152"/>
    </row>
    <row r="88" spans="3:3" s="145" customFormat="1" ht="13.5" x14ac:dyDescent="0.25">
      <c r="C88" s="152"/>
    </row>
    <row r="89" spans="3:3" s="145" customFormat="1" ht="13.5" x14ac:dyDescent="0.25">
      <c r="C89" s="152"/>
    </row>
    <row r="90" spans="3:3" s="145" customFormat="1" ht="13.5" x14ac:dyDescent="0.25">
      <c r="C90" s="152"/>
    </row>
    <row r="91" spans="3:3" s="145" customFormat="1" ht="13.5" x14ac:dyDescent="0.25">
      <c r="C91" s="152"/>
    </row>
    <row r="92" spans="3:3" s="145" customFormat="1" ht="13.5" x14ac:dyDescent="0.25">
      <c r="C92" s="152"/>
    </row>
    <row r="93" spans="3:3" s="145" customFormat="1" ht="13.5" x14ac:dyDescent="0.25">
      <c r="C93" s="152"/>
    </row>
    <row r="94" spans="3:3" s="145" customFormat="1" ht="13.5" x14ac:dyDescent="0.25">
      <c r="C94" s="152"/>
    </row>
    <row r="95" spans="3:3" s="145" customFormat="1" ht="13.5" x14ac:dyDescent="0.25">
      <c r="C95" s="152"/>
    </row>
    <row r="96" spans="3:3" s="145" customFormat="1" ht="13.5" x14ac:dyDescent="0.25">
      <c r="C96" s="152"/>
    </row>
    <row r="97" spans="3:3" s="145" customFormat="1" ht="13.5" x14ac:dyDescent="0.25">
      <c r="C97" s="152"/>
    </row>
    <row r="98" spans="3:3" s="145" customFormat="1" ht="13.5" x14ac:dyDescent="0.25">
      <c r="C98" s="152"/>
    </row>
    <row r="99" spans="3:3" s="145" customFormat="1" ht="13.5" x14ac:dyDescent="0.25">
      <c r="C99" s="152"/>
    </row>
    <row r="100" spans="3:3" s="145" customFormat="1" ht="13.5" x14ac:dyDescent="0.25">
      <c r="C100" s="152"/>
    </row>
    <row r="101" spans="3:3" s="145" customFormat="1" ht="13.5" x14ac:dyDescent="0.25">
      <c r="C101" s="152"/>
    </row>
    <row r="102" spans="3:3" s="145" customFormat="1" ht="13.5" x14ac:dyDescent="0.25">
      <c r="C102" s="152"/>
    </row>
    <row r="103" spans="3:3" s="145" customFormat="1" ht="13.5" x14ac:dyDescent="0.25">
      <c r="C103" s="152"/>
    </row>
    <row r="104" spans="3:3" s="145" customFormat="1" ht="13.5" x14ac:dyDescent="0.25">
      <c r="C104" s="152"/>
    </row>
    <row r="105" spans="3:3" s="145" customFormat="1" ht="13.5" x14ac:dyDescent="0.25">
      <c r="C105" s="152"/>
    </row>
    <row r="106" spans="3:3" s="145" customFormat="1" ht="13.5" x14ac:dyDescent="0.25">
      <c r="C106" s="152"/>
    </row>
    <row r="107" spans="3:3" s="140" customFormat="1" ht="13.5" x14ac:dyDescent="0.25"/>
    <row r="108" spans="3:3" s="140" customFormat="1" ht="13.5" x14ac:dyDescent="0.25"/>
    <row r="109" spans="3:3" s="140" customFormat="1" ht="13.5" x14ac:dyDescent="0.25"/>
    <row r="110" spans="3:3" s="140" customFormat="1" ht="13.5" x14ac:dyDescent="0.25"/>
    <row r="111" spans="3:3" s="140" customFormat="1" ht="13.5" x14ac:dyDescent="0.25"/>
    <row r="112" spans="3:3" s="140" customFormat="1" ht="13.5" x14ac:dyDescent="0.25"/>
    <row r="113" s="140" customFormat="1" ht="13.5" x14ac:dyDescent="0.25"/>
    <row r="114" s="140" customFormat="1" ht="13.5" x14ac:dyDescent="0.25"/>
  </sheetData>
  <mergeCells count="19">
    <mergeCell ref="A6:G6"/>
    <mergeCell ref="A1:M1"/>
    <mergeCell ref="A2:M2"/>
    <mergeCell ref="A3:M3"/>
    <mergeCell ref="A4:G4"/>
    <mergeCell ref="C5:K5"/>
    <mergeCell ref="M7:M8"/>
    <mergeCell ref="A10:A16"/>
    <mergeCell ref="A7:A8"/>
    <mergeCell ref="B7:B8"/>
    <mergeCell ref="C7:C8"/>
    <mergeCell ref="D7:D8"/>
    <mergeCell ref="E7:F7"/>
    <mergeCell ref="G7:H7"/>
    <mergeCell ref="A17:A23"/>
    <mergeCell ref="A31:A37"/>
    <mergeCell ref="A25:A30"/>
    <mergeCell ref="I7:J7"/>
    <mergeCell ref="K7:L7"/>
  </mergeCells>
  <pageMargins left="0.33" right="0.15748031496062992" top="0.55118110236220474" bottom="0.39370078740157483" header="0.31496062992125984" footer="0.31496062992125984"/>
  <pageSetup paperSize="9" orientation="landscape" verticalDpi="1200" r:id="rId1"/>
  <rowBreaks count="1" manualBreakCount="1">
    <brk id="2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zoomScaleNormal="100" zoomScaleSheetLayoutView="100" workbookViewId="0">
      <selection activeCell="M5" sqref="M5"/>
    </sheetView>
  </sheetViews>
  <sheetFormatPr defaultRowHeight="15" x14ac:dyDescent="0.25"/>
  <cols>
    <col min="1" max="1" width="6.28515625" style="153" customWidth="1"/>
    <col min="2" max="2" width="9.140625" style="153"/>
    <col min="3" max="3" width="37.7109375" style="153" customWidth="1"/>
    <col min="4" max="6" width="9.140625" style="153"/>
    <col min="7" max="7" width="8.140625" style="153" customWidth="1"/>
    <col min="8" max="8" width="9.140625" style="153"/>
    <col min="9" max="9" width="8.28515625" style="153" customWidth="1"/>
    <col min="10" max="14" width="9.140625" style="153"/>
    <col min="15" max="15" width="9.5703125" style="153" bestFit="1" customWidth="1"/>
    <col min="16" max="16384" width="9.140625" style="153"/>
  </cols>
  <sheetData>
    <row r="1" spans="1:16" s="136" customFormat="1" ht="19.5" customHeight="1" x14ac:dyDescent="0.25">
      <c r="A1" s="182" t="s">
        <v>64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34"/>
      <c r="O1" s="135"/>
      <c r="P1" s="135"/>
    </row>
    <row r="2" spans="1:16" s="136" customFormat="1" ht="17.25" customHeight="1" x14ac:dyDescent="0.3">
      <c r="A2" s="183" t="s">
        <v>117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34"/>
      <c r="O2" s="137"/>
      <c r="P2" s="137"/>
    </row>
    <row r="3" spans="1:16" s="136" customFormat="1" ht="15.75" x14ac:dyDescent="0.3">
      <c r="A3" s="183" t="s">
        <v>168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34"/>
      <c r="O3" s="137"/>
      <c r="P3" s="137"/>
    </row>
    <row r="4" spans="1:16" s="140" customFormat="1" ht="15.75" x14ac:dyDescent="0.3">
      <c r="A4" s="184"/>
      <c r="B4" s="184"/>
      <c r="C4" s="184"/>
      <c r="D4" s="184"/>
      <c r="E4" s="184"/>
      <c r="F4" s="184"/>
      <c r="G4" s="184"/>
      <c r="H4" s="29"/>
      <c r="I4" s="29"/>
      <c r="J4" s="29"/>
      <c r="K4" s="29"/>
      <c r="L4" s="29"/>
      <c r="M4" s="29"/>
      <c r="N4" s="138"/>
      <c r="O4" s="139"/>
      <c r="P4" s="139"/>
    </row>
    <row r="5" spans="1:16" s="140" customFormat="1" ht="15.75" x14ac:dyDescent="0.3">
      <c r="A5" s="128"/>
      <c r="B5" s="128"/>
      <c r="C5" s="185"/>
      <c r="D5" s="185"/>
      <c r="E5" s="185"/>
      <c r="F5" s="185"/>
      <c r="G5" s="185"/>
      <c r="H5" s="185"/>
      <c r="I5" s="185"/>
      <c r="J5" s="185"/>
      <c r="K5" s="185"/>
      <c r="L5" s="30"/>
      <c r="M5" s="31"/>
      <c r="N5" s="138"/>
      <c r="O5" s="139"/>
      <c r="P5" s="139"/>
    </row>
    <row r="6" spans="1:16" s="140" customFormat="1" ht="18.75" customHeight="1" x14ac:dyDescent="0.3">
      <c r="A6" s="181"/>
      <c r="B6" s="181"/>
      <c r="C6" s="181"/>
      <c r="D6" s="181"/>
      <c r="E6" s="181"/>
      <c r="F6" s="181"/>
      <c r="G6" s="181"/>
      <c r="H6" s="29"/>
      <c r="I6" s="29"/>
      <c r="J6" s="29"/>
      <c r="K6" s="29"/>
      <c r="L6" s="29"/>
      <c r="M6" s="29"/>
      <c r="N6" s="138"/>
      <c r="O6" s="139"/>
      <c r="P6" s="139"/>
    </row>
    <row r="7" spans="1:16" s="140" customFormat="1" ht="22.5" customHeight="1" x14ac:dyDescent="0.3">
      <c r="A7" s="179" t="s">
        <v>0</v>
      </c>
      <c r="B7" s="180" t="s">
        <v>1</v>
      </c>
      <c r="C7" s="178" t="s">
        <v>2</v>
      </c>
      <c r="D7" s="178" t="s">
        <v>3</v>
      </c>
      <c r="E7" s="178" t="s">
        <v>4</v>
      </c>
      <c r="F7" s="178"/>
      <c r="G7" s="178" t="s">
        <v>5</v>
      </c>
      <c r="H7" s="178"/>
      <c r="I7" s="178" t="s">
        <v>6</v>
      </c>
      <c r="J7" s="178"/>
      <c r="K7" s="178" t="s">
        <v>7</v>
      </c>
      <c r="L7" s="178"/>
      <c r="M7" s="179" t="s">
        <v>8</v>
      </c>
      <c r="N7" s="138"/>
      <c r="O7" s="139"/>
      <c r="P7" s="139"/>
    </row>
    <row r="8" spans="1:16" s="140" customFormat="1" ht="40.5" x14ac:dyDescent="0.3">
      <c r="A8" s="179"/>
      <c r="B8" s="180"/>
      <c r="C8" s="178"/>
      <c r="D8" s="178"/>
      <c r="E8" s="129" t="s">
        <v>9</v>
      </c>
      <c r="F8" s="129" t="s">
        <v>8</v>
      </c>
      <c r="G8" s="129" t="s">
        <v>10</v>
      </c>
      <c r="H8" s="32" t="s">
        <v>8</v>
      </c>
      <c r="I8" s="33" t="s">
        <v>10</v>
      </c>
      <c r="J8" s="34" t="s">
        <v>8</v>
      </c>
      <c r="K8" s="129" t="s">
        <v>10</v>
      </c>
      <c r="L8" s="129" t="s">
        <v>8</v>
      </c>
      <c r="M8" s="179"/>
      <c r="N8" s="138"/>
      <c r="O8" s="139"/>
      <c r="P8" s="139"/>
    </row>
    <row r="9" spans="1:16" s="140" customFormat="1" ht="15.75" x14ac:dyDescent="0.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  <c r="N9" s="138"/>
      <c r="O9" s="139"/>
      <c r="P9" s="139"/>
    </row>
    <row r="10" spans="1:16" s="140" customFormat="1" ht="15.75" x14ac:dyDescent="0.3">
      <c r="A10" s="101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138"/>
      <c r="O10" s="139"/>
      <c r="P10" s="139"/>
    </row>
    <row r="11" spans="1:16" s="145" customFormat="1" ht="67.5" x14ac:dyDescent="0.25">
      <c r="A11" s="175" t="s">
        <v>11</v>
      </c>
      <c r="B11" s="126" t="s">
        <v>105</v>
      </c>
      <c r="C11" s="76" t="s">
        <v>118</v>
      </c>
      <c r="D11" s="49" t="s">
        <v>16</v>
      </c>
      <c r="E11" s="78"/>
      <c r="F11" s="67">
        <v>13.5</v>
      </c>
      <c r="G11" s="78"/>
      <c r="H11" s="78"/>
      <c r="I11" s="78"/>
      <c r="J11" s="77"/>
      <c r="K11" s="50"/>
      <c r="L11" s="50"/>
      <c r="M11" s="77"/>
    </row>
    <row r="12" spans="1:16" s="145" customFormat="1" ht="17.25" customHeight="1" x14ac:dyDescent="0.25">
      <c r="A12" s="176"/>
      <c r="B12" s="78"/>
      <c r="C12" s="51" t="s">
        <v>75</v>
      </c>
      <c r="D12" s="72" t="s">
        <v>13</v>
      </c>
      <c r="E12" s="90">
        <f>2.28*1.15+0.6</f>
        <v>3.2219999999999995</v>
      </c>
      <c r="F12" s="69">
        <f>E12*F11</f>
        <v>43.496999999999993</v>
      </c>
      <c r="G12" s="69"/>
      <c r="H12" s="70"/>
      <c r="I12" s="52"/>
      <c r="J12" s="79"/>
      <c r="K12" s="79"/>
      <c r="L12" s="64"/>
      <c r="M12" s="69"/>
    </row>
    <row r="13" spans="1:16" s="145" customFormat="1" ht="15.75" x14ac:dyDescent="0.2">
      <c r="A13" s="176"/>
      <c r="B13" s="68" t="s">
        <v>23</v>
      </c>
      <c r="C13" s="76" t="s">
        <v>24</v>
      </c>
      <c r="D13" s="126" t="s">
        <v>16</v>
      </c>
      <c r="E13" s="78"/>
      <c r="F13" s="67">
        <f>F11</f>
        <v>13.5</v>
      </c>
      <c r="G13" s="64"/>
      <c r="H13" s="62"/>
      <c r="I13" s="67"/>
      <c r="J13" s="142"/>
      <c r="K13" s="41"/>
      <c r="L13" s="77"/>
      <c r="M13" s="77"/>
    </row>
    <row r="14" spans="1:16" s="145" customFormat="1" ht="13.5" customHeight="1" x14ac:dyDescent="0.2">
      <c r="A14" s="176"/>
      <c r="B14" s="68"/>
      <c r="C14" s="76" t="s">
        <v>21</v>
      </c>
      <c r="D14" s="126" t="s">
        <v>13</v>
      </c>
      <c r="E14" s="42">
        <v>3.2299999999999998E-3</v>
      </c>
      <c r="F14" s="59">
        <f>E14*F13</f>
        <v>4.3604999999999998E-2</v>
      </c>
      <c r="G14" s="64"/>
      <c r="H14" s="62"/>
      <c r="I14" s="67"/>
      <c r="J14" s="79"/>
      <c r="K14" s="69"/>
      <c r="L14" s="79"/>
      <c r="M14" s="69"/>
    </row>
    <row r="15" spans="1:16" s="145" customFormat="1" ht="27" x14ac:dyDescent="0.2">
      <c r="A15" s="176"/>
      <c r="B15" s="68" t="s">
        <v>73</v>
      </c>
      <c r="C15" s="76" t="s">
        <v>25</v>
      </c>
      <c r="D15" s="126" t="s">
        <v>22</v>
      </c>
      <c r="E15" s="40">
        <v>3.62E-3</v>
      </c>
      <c r="F15" s="59">
        <f>E15*F13</f>
        <v>4.8869999999999997E-2</v>
      </c>
      <c r="G15" s="64"/>
      <c r="H15" s="62"/>
      <c r="I15" s="67"/>
      <c r="J15" s="79"/>
      <c r="K15" s="70"/>
      <c r="L15" s="79"/>
      <c r="M15" s="79"/>
    </row>
    <row r="16" spans="1:16" s="145" customFormat="1" ht="13.5" customHeight="1" x14ac:dyDescent="0.2">
      <c r="A16" s="176"/>
      <c r="B16" s="68"/>
      <c r="C16" s="76" t="s">
        <v>26</v>
      </c>
      <c r="D16" s="126" t="s">
        <v>15</v>
      </c>
      <c r="E16" s="78">
        <v>1.7999999999999998E-4</v>
      </c>
      <c r="F16" s="28">
        <f>E16*F13</f>
        <v>2.4299999999999999E-3</v>
      </c>
      <c r="G16" s="64"/>
      <c r="H16" s="62"/>
      <c r="I16" s="67"/>
      <c r="J16" s="79"/>
      <c r="K16" s="69"/>
      <c r="L16" s="79"/>
      <c r="M16" s="79"/>
    </row>
    <row r="17" spans="1:13" s="145" customFormat="1" ht="18" customHeight="1" x14ac:dyDescent="0.2">
      <c r="A17" s="177"/>
      <c r="B17" s="68" t="s">
        <v>27</v>
      </c>
      <c r="C17" s="76" t="s">
        <v>68</v>
      </c>
      <c r="D17" s="126" t="s">
        <v>17</v>
      </c>
      <c r="E17" s="43"/>
      <c r="F17" s="79">
        <f>F11*1.75</f>
        <v>23.625</v>
      </c>
      <c r="G17" s="64"/>
      <c r="H17" s="62"/>
      <c r="I17" s="67"/>
      <c r="J17" s="79"/>
      <c r="K17" s="146"/>
      <c r="L17" s="77"/>
      <c r="M17" s="77"/>
    </row>
    <row r="18" spans="1:13" s="145" customFormat="1" ht="56.25" customHeight="1" x14ac:dyDescent="0.25">
      <c r="A18" s="175" t="s">
        <v>18</v>
      </c>
      <c r="B18" s="126" t="s">
        <v>105</v>
      </c>
      <c r="C18" s="76" t="s">
        <v>119</v>
      </c>
      <c r="D18" s="49" t="s">
        <v>16</v>
      </c>
      <c r="E18" s="78"/>
      <c r="F18" s="67">
        <v>15</v>
      </c>
      <c r="G18" s="78"/>
      <c r="H18" s="78"/>
      <c r="I18" s="78"/>
      <c r="J18" s="77"/>
      <c r="K18" s="50"/>
      <c r="L18" s="50"/>
      <c r="M18" s="77"/>
    </row>
    <row r="19" spans="1:13" s="145" customFormat="1" ht="18" customHeight="1" x14ac:dyDescent="0.25">
      <c r="A19" s="176"/>
      <c r="B19" s="78"/>
      <c r="C19" s="51" t="s">
        <v>75</v>
      </c>
      <c r="D19" s="72" t="s">
        <v>13</v>
      </c>
      <c r="E19" s="90">
        <f>2.28*1.15+0.6</f>
        <v>3.2219999999999995</v>
      </c>
      <c r="F19" s="69">
        <f>E19*F18</f>
        <v>48.329999999999991</v>
      </c>
      <c r="G19" s="69"/>
      <c r="H19" s="70"/>
      <c r="I19" s="52"/>
      <c r="J19" s="79"/>
      <c r="K19" s="79"/>
      <c r="L19" s="64"/>
      <c r="M19" s="69"/>
    </row>
    <row r="20" spans="1:13" s="145" customFormat="1" ht="18" customHeight="1" x14ac:dyDescent="0.2">
      <c r="A20" s="176"/>
      <c r="B20" s="68" t="s">
        <v>23</v>
      </c>
      <c r="C20" s="76" t="s">
        <v>24</v>
      </c>
      <c r="D20" s="126" t="s">
        <v>16</v>
      </c>
      <c r="E20" s="78"/>
      <c r="F20" s="67">
        <f>F18</f>
        <v>15</v>
      </c>
      <c r="G20" s="64"/>
      <c r="H20" s="62"/>
      <c r="I20" s="67"/>
      <c r="J20" s="142"/>
      <c r="K20" s="41"/>
      <c r="L20" s="77"/>
      <c r="M20" s="77"/>
    </row>
    <row r="21" spans="1:13" s="145" customFormat="1" ht="18" customHeight="1" x14ac:dyDescent="0.2">
      <c r="A21" s="176"/>
      <c r="B21" s="68"/>
      <c r="C21" s="76" t="s">
        <v>21</v>
      </c>
      <c r="D21" s="126" t="s">
        <v>13</v>
      </c>
      <c r="E21" s="42">
        <v>3.2299999999999998E-3</v>
      </c>
      <c r="F21" s="59">
        <f>E21*F20</f>
        <v>4.845E-2</v>
      </c>
      <c r="G21" s="64"/>
      <c r="H21" s="62"/>
      <c r="I21" s="67"/>
      <c r="J21" s="79"/>
      <c r="K21" s="69"/>
      <c r="L21" s="79"/>
      <c r="M21" s="69"/>
    </row>
    <row r="22" spans="1:13" s="145" customFormat="1" ht="23.25" customHeight="1" x14ac:dyDescent="0.2">
      <c r="A22" s="176"/>
      <c r="B22" s="68" t="s">
        <v>73</v>
      </c>
      <c r="C22" s="76" t="s">
        <v>25</v>
      </c>
      <c r="D22" s="126" t="s">
        <v>22</v>
      </c>
      <c r="E22" s="40">
        <v>3.62E-3</v>
      </c>
      <c r="F22" s="59">
        <f>E22*F20</f>
        <v>5.4300000000000001E-2</v>
      </c>
      <c r="G22" s="64"/>
      <c r="H22" s="62"/>
      <c r="I22" s="67"/>
      <c r="J22" s="79"/>
      <c r="K22" s="70"/>
      <c r="L22" s="79"/>
      <c r="M22" s="79"/>
    </row>
    <row r="23" spans="1:13" s="145" customFormat="1" ht="18" customHeight="1" x14ac:dyDescent="0.2">
      <c r="A23" s="176"/>
      <c r="B23" s="68"/>
      <c r="C23" s="76" t="s">
        <v>26</v>
      </c>
      <c r="D23" s="126" t="s">
        <v>15</v>
      </c>
      <c r="E23" s="78">
        <v>1.7999999999999998E-4</v>
      </c>
      <c r="F23" s="28">
        <f>E23*F20</f>
        <v>2.6999999999999997E-3</v>
      </c>
      <c r="G23" s="64"/>
      <c r="H23" s="62"/>
      <c r="I23" s="67"/>
      <c r="J23" s="79"/>
      <c r="K23" s="69"/>
      <c r="L23" s="79"/>
      <c r="M23" s="79"/>
    </row>
    <row r="24" spans="1:13" s="145" customFormat="1" ht="18" customHeight="1" x14ac:dyDescent="0.2">
      <c r="A24" s="177"/>
      <c r="B24" s="68" t="s">
        <v>27</v>
      </c>
      <c r="C24" s="76" t="s">
        <v>68</v>
      </c>
      <c r="D24" s="126" t="s">
        <v>17</v>
      </c>
      <c r="E24" s="43"/>
      <c r="F24" s="79">
        <f>F18*1.75</f>
        <v>26.25</v>
      </c>
      <c r="G24" s="64"/>
      <c r="H24" s="62"/>
      <c r="I24" s="67"/>
      <c r="J24" s="79"/>
      <c r="K24" s="146"/>
      <c r="L24" s="77"/>
      <c r="M24" s="77"/>
    </row>
    <row r="25" spans="1:13" s="145" customFormat="1" ht="40.5" x14ac:dyDescent="0.25">
      <c r="A25" s="68" t="s">
        <v>20</v>
      </c>
      <c r="B25" s="68"/>
      <c r="C25" s="148" t="s">
        <v>120</v>
      </c>
      <c r="D25" s="126"/>
      <c r="E25" s="43"/>
      <c r="F25" s="67"/>
      <c r="G25" s="64"/>
      <c r="H25" s="77"/>
      <c r="I25" s="77"/>
      <c r="J25" s="77"/>
      <c r="K25" s="146"/>
      <c r="L25" s="77"/>
      <c r="M25" s="77"/>
    </row>
    <row r="26" spans="1:13" s="145" customFormat="1" ht="26.25" customHeight="1" x14ac:dyDescent="0.2">
      <c r="A26" s="175" t="s">
        <v>111</v>
      </c>
      <c r="B26" s="68" t="s">
        <v>82</v>
      </c>
      <c r="C26" s="160" t="s">
        <v>121</v>
      </c>
      <c r="D26" s="155" t="s">
        <v>176</v>
      </c>
      <c r="E26" s="50"/>
      <c r="F26" s="19">
        <v>7</v>
      </c>
      <c r="G26" s="64"/>
      <c r="H26" s="62"/>
      <c r="I26" s="67"/>
      <c r="J26" s="142"/>
      <c r="K26" s="41"/>
      <c r="L26" s="77"/>
      <c r="M26" s="77"/>
    </row>
    <row r="27" spans="1:13" s="145" customFormat="1" ht="13.5" x14ac:dyDescent="0.2">
      <c r="A27" s="176"/>
      <c r="B27" s="68"/>
      <c r="C27" s="76" t="s">
        <v>21</v>
      </c>
      <c r="D27" s="126" t="s">
        <v>13</v>
      </c>
      <c r="E27" s="43">
        <v>10.199999999999999</v>
      </c>
      <c r="F27" s="79">
        <f>E27*F26</f>
        <v>71.399999999999991</v>
      </c>
      <c r="G27" s="64"/>
      <c r="H27" s="62"/>
      <c r="I27" s="67"/>
      <c r="J27" s="79"/>
      <c r="K27" s="69"/>
      <c r="L27" s="79"/>
      <c r="M27" s="69"/>
    </row>
    <row r="28" spans="1:13" s="145" customFormat="1" ht="13.5" x14ac:dyDescent="0.2">
      <c r="A28" s="177"/>
      <c r="B28" s="68"/>
      <c r="C28" s="76" t="s">
        <v>26</v>
      </c>
      <c r="D28" s="126" t="s">
        <v>15</v>
      </c>
      <c r="E28" s="78">
        <v>7.99</v>
      </c>
      <c r="F28" s="79">
        <f>E28*F26</f>
        <v>55.93</v>
      </c>
      <c r="G28" s="64"/>
      <c r="H28" s="62"/>
      <c r="I28" s="67"/>
      <c r="J28" s="79"/>
      <c r="K28" s="69"/>
      <c r="L28" s="79"/>
      <c r="M28" s="79"/>
    </row>
    <row r="29" spans="1:13" s="145" customFormat="1" ht="27" x14ac:dyDescent="0.25">
      <c r="A29" s="186" t="s">
        <v>112</v>
      </c>
      <c r="B29" s="66" t="s">
        <v>102</v>
      </c>
      <c r="C29" s="87" t="s">
        <v>122</v>
      </c>
      <c r="D29" s="49" t="s">
        <v>16</v>
      </c>
      <c r="E29" s="66"/>
      <c r="F29" s="147">
        <v>8</v>
      </c>
      <c r="G29" s="144"/>
      <c r="H29" s="142"/>
      <c r="I29" s="142"/>
      <c r="J29" s="142"/>
      <c r="K29" s="142"/>
      <c r="L29" s="142"/>
      <c r="M29" s="142"/>
    </row>
    <row r="30" spans="1:13" s="145" customFormat="1" ht="18" customHeight="1" x14ac:dyDescent="0.25">
      <c r="A30" s="187"/>
      <c r="B30" s="66"/>
      <c r="C30" s="51" t="s">
        <v>103</v>
      </c>
      <c r="D30" s="72" t="s">
        <v>13</v>
      </c>
      <c r="E30" s="90">
        <f>2.28*1.15</f>
        <v>2.6219999999999994</v>
      </c>
      <c r="F30" s="69">
        <f>E30*F29</f>
        <v>20.975999999999996</v>
      </c>
      <c r="G30" s="69"/>
      <c r="H30" s="70"/>
      <c r="I30" s="52"/>
      <c r="J30" s="79"/>
      <c r="K30" s="79"/>
      <c r="L30" s="64"/>
      <c r="M30" s="69"/>
    </row>
    <row r="31" spans="1:13" s="145" customFormat="1" ht="40.5" x14ac:dyDescent="0.25">
      <c r="A31" s="175" t="s">
        <v>123</v>
      </c>
      <c r="B31" s="68" t="s">
        <v>69</v>
      </c>
      <c r="C31" s="161" t="s">
        <v>124</v>
      </c>
      <c r="D31" s="155" t="s">
        <v>176</v>
      </c>
      <c r="E31" s="157"/>
      <c r="F31" s="19">
        <v>8</v>
      </c>
      <c r="G31" s="158"/>
      <c r="H31" s="77"/>
      <c r="I31" s="19"/>
      <c r="J31" s="77"/>
      <c r="K31" s="146"/>
      <c r="L31" s="77"/>
      <c r="M31" s="77"/>
    </row>
    <row r="32" spans="1:13" s="145" customFormat="1" ht="13.5" x14ac:dyDescent="0.25">
      <c r="A32" s="176"/>
      <c r="B32" s="68"/>
      <c r="C32" s="51" t="s">
        <v>12</v>
      </c>
      <c r="D32" s="72" t="s">
        <v>13</v>
      </c>
      <c r="E32" s="78">
        <v>2.81</v>
      </c>
      <c r="F32" s="69">
        <f>E32*F31</f>
        <v>22.48</v>
      </c>
      <c r="G32" s="69"/>
      <c r="H32" s="70"/>
      <c r="I32" s="52"/>
      <c r="J32" s="69"/>
      <c r="K32" s="70"/>
      <c r="L32" s="70"/>
      <c r="M32" s="69"/>
    </row>
    <row r="33" spans="1:16" s="145" customFormat="1" ht="13.5" x14ac:dyDescent="0.2">
      <c r="A33" s="176"/>
      <c r="B33" s="68"/>
      <c r="C33" s="76" t="s">
        <v>26</v>
      </c>
      <c r="D33" s="126" t="s">
        <v>15</v>
      </c>
      <c r="E33" s="78">
        <v>0.33</v>
      </c>
      <c r="F33" s="79">
        <f>E33*F31</f>
        <v>2.64</v>
      </c>
      <c r="G33" s="64"/>
      <c r="H33" s="62"/>
      <c r="I33" s="67"/>
      <c r="J33" s="79"/>
      <c r="K33" s="69"/>
      <c r="L33" s="79"/>
      <c r="M33" s="79"/>
    </row>
    <row r="34" spans="1:16" s="145" customFormat="1" ht="27" x14ac:dyDescent="0.25">
      <c r="A34" s="176"/>
      <c r="B34" s="68" t="s">
        <v>76</v>
      </c>
      <c r="C34" s="51" t="s">
        <v>70</v>
      </c>
      <c r="D34" s="49" t="s">
        <v>16</v>
      </c>
      <c r="E34" s="78">
        <v>1.02</v>
      </c>
      <c r="F34" s="79">
        <f>E34*F31</f>
        <v>8.16</v>
      </c>
      <c r="G34" s="78"/>
      <c r="H34" s="79"/>
      <c r="I34" s="78"/>
      <c r="J34" s="78"/>
      <c r="K34" s="79"/>
      <c r="L34" s="79"/>
      <c r="M34" s="79"/>
    </row>
    <row r="35" spans="1:16" s="145" customFormat="1" ht="13.5" x14ac:dyDescent="0.2">
      <c r="A35" s="176"/>
      <c r="B35" s="68"/>
      <c r="C35" s="76" t="s">
        <v>179</v>
      </c>
      <c r="D35" s="126" t="s">
        <v>17</v>
      </c>
      <c r="E35" s="78"/>
      <c r="F35" s="79">
        <v>0.5</v>
      </c>
      <c r="G35" s="64"/>
      <c r="H35" s="62"/>
      <c r="I35" s="67"/>
      <c r="J35" s="79"/>
      <c r="K35" s="69"/>
      <c r="L35" s="79"/>
      <c r="M35" s="79"/>
    </row>
    <row r="36" spans="1:16" s="145" customFormat="1" ht="13.5" x14ac:dyDescent="0.2">
      <c r="A36" s="176"/>
      <c r="B36" s="68"/>
      <c r="C36" s="76" t="s">
        <v>180</v>
      </c>
      <c r="D36" s="126" t="s">
        <v>17</v>
      </c>
      <c r="E36" s="78"/>
      <c r="F36" s="79">
        <v>0.3</v>
      </c>
      <c r="G36" s="64"/>
      <c r="H36" s="62"/>
      <c r="I36" s="67"/>
      <c r="J36" s="79"/>
      <c r="K36" s="69"/>
      <c r="L36" s="79"/>
      <c r="M36" s="79"/>
    </row>
    <row r="37" spans="1:16" s="145" customFormat="1" ht="27" x14ac:dyDescent="0.25">
      <c r="A37" s="176"/>
      <c r="B37" s="68" t="s">
        <v>77</v>
      </c>
      <c r="C37" s="76" t="s">
        <v>39</v>
      </c>
      <c r="D37" s="49" t="s">
        <v>34</v>
      </c>
      <c r="E37" s="24">
        <v>0.71699999999999997</v>
      </c>
      <c r="F37" s="59">
        <f>E37*F31</f>
        <v>5.7359999999999998</v>
      </c>
      <c r="G37" s="64"/>
      <c r="H37" s="79"/>
      <c r="I37" s="67"/>
      <c r="J37" s="79"/>
      <c r="K37" s="69"/>
      <c r="L37" s="79"/>
      <c r="M37" s="79"/>
    </row>
    <row r="38" spans="1:16" s="145" customFormat="1" ht="18" customHeight="1" x14ac:dyDescent="0.2">
      <c r="A38" s="176"/>
      <c r="B38" s="68" t="s">
        <v>78</v>
      </c>
      <c r="C38" s="76" t="s">
        <v>71</v>
      </c>
      <c r="D38" s="126" t="s">
        <v>43</v>
      </c>
      <c r="E38" s="28">
        <v>1.6500000000000001E-2</v>
      </c>
      <c r="F38" s="79">
        <f>E38*F31</f>
        <v>0.13200000000000001</v>
      </c>
      <c r="G38" s="74"/>
      <c r="H38" s="79"/>
      <c r="I38" s="62"/>
      <c r="J38" s="54"/>
      <c r="K38" s="62"/>
      <c r="L38" s="62"/>
      <c r="M38" s="79"/>
    </row>
    <row r="39" spans="1:16" s="145" customFormat="1" ht="13.5" x14ac:dyDescent="0.2">
      <c r="A39" s="176"/>
      <c r="B39" s="68"/>
      <c r="C39" s="76" t="s">
        <v>44</v>
      </c>
      <c r="D39" s="126" t="s">
        <v>45</v>
      </c>
      <c r="E39" s="79">
        <v>0.9</v>
      </c>
      <c r="F39" s="79">
        <f>E39*F31</f>
        <v>7.2</v>
      </c>
      <c r="G39" s="74"/>
      <c r="H39" s="79"/>
      <c r="I39" s="62"/>
      <c r="J39" s="54"/>
      <c r="K39" s="62"/>
      <c r="L39" s="62"/>
      <c r="M39" s="79"/>
    </row>
    <row r="40" spans="1:16" s="145" customFormat="1" ht="13.5" x14ac:dyDescent="0.2">
      <c r="A40" s="177"/>
      <c r="B40" s="68"/>
      <c r="C40" s="76" t="s">
        <v>31</v>
      </c>
      <c r="D40" s="126" t="s">
        <v>15</v>
      </c>
      <c r="E40" s="79">
        <v>0.16</v>
      </c>
      <c r="F40" s="79">
        <f>E40*F31</f>
        <v>1.28</v>
      </c>
      <c r="G40" s="74"/>
      <c r="H40" s="79"/>
      <c r="I40" s="62"/>
      <c r="J40" s="54"/>
      <c r="K40" s="62"/>
      <c r="L40" s="62"/>
      <c r="M40" s="79"/>
    </row>
    <row r="41" spans="1:16" s="145" customFormat="1" ht="15" customHeight="1" x14ac:dyDescent="0.25">
      <c r="A41" s="68"/>
      <c r="B41" s="68"/>
      <c r="C41" s="156" t="s">
        <v>8</v>
      </c>
      <c r="D41" s="155" t="s">
        <v>15</v>
      </c>
      <c r="E41" s="50"/>
      <c r="F41" s="19"/>
      <c r="G41" s="158"/>
      <c r="H41" s="142"/>
      <c r="I41" s="19"/>
      <c r="J41" s="142"/>
      <c r="K41" s="41"/>
      <c r="L41" s="77"/>
      <c r="M41" s="77"/>
      <c r="O41" s="149"/>
      <c r="P41" s="149"/>
    </row>
    <row r="42" spans="1:16" s="145" customFormat="1" ht="15" customHeight="1" x14ac:dyDescent="0.25">
      <c r="A42" s="68"/>
      <c r="B42" s="68"/>
      <c r="C42" s="76" t="s">
        <v>46</v>
      </c>
      <c r="D42" s="126" t="s">
        <v>47</v>
      </c>
      <c r="E42" s="88"/>
      <c r="F42" s="59"/>
      <c r="G42" s="64"/>
      <c r="H42" s="79"/>
      <c r="I42" s="67"/>
      <c r="J42" s="79"/>
      <c r="K42" s="69"/>
      <c r="L42" s="79"/>
      <c r="M42" s="69"/>
    </row>
    <row r="43" spans="1:16" s="145" customFormat="1" ht="15" customHeight="1" x14ac:dyDescent="0.25">
      <c r="A43" s="68"/>
      <c r="B43" s="68"/>
      <c r="C43" s="156" t="s">
        <v>8</v>
      </c>
      <c r="D43" s="155" t="s">
        <v>15</v>
      </c>
      <c r="E43" s="158"/>
      <c r="F43" s="19"/>
      <c r="G43" s="158"/>
      <c r="H43" s="142"/>
      <c r="I43" s="19"/>
      <c r="J43" s="142"/>
      <c r="K43" s="41"/>
      <c r="L43" s="77"/>
      <c r="M43" s="77"/>
    </row>
    <row r="44" spans="1:16" s="145" customFormat="1" ht="15" customHeight="1" x14ac:dyDescent="0.25">
      <c r="A44" s="68"/>
      <c r="B44" s="68"/>
      <c r="C44" s="76" t="s">
        <v>48</v>
      </c>
      <c r="D44" s="126" t="s">
        <v>47</v>
      </c>
      <c r="E44" s="170"/>
      <c r="F44" s="59"/>
      <c r="G44" s="64"/>
      <c r="H44" s="79"/>
      <c r="I44" s="67"/>
      <c r="J44" s="79"/>
      <c r="K44" s="69"/>
      <c r="L44" s="79"/>
      <c r="M44" s="69"/>
    </row>
    <row r="45" spans="1:16" s="145" customFormat="1" ht="15" customHeight="1" x14ac:dyDescent="0.25">
      <c r="A45" s="68"/>
      <c r="B45" s="68"/>
      <c r="C45" s="156" t="s">
        <v>8</v>
      </c>
      <c r="D45" s="155" t="s">
        <v>15</v>
      </c>
      <c r="E45" s="158"/>
      <c r="F45" s="19"/>
      <c r="G45" s="158"/>
      <c r="H45" s="142"/>
      <c r="I45" s="67"/>
      <c r="J45" s="142"/>
      <c r="K45" s="41"/>
      <c r="L45" s="77"/>
      <c r="M45" s="77"/>
    </row>
    <row r="46" spans="1:16" s="145" customFormat="1" ht="13.5" x14ac:dyDescent="0.25">
      <c r="A46" s="150"/>
      <c r="B46" s="150"/>
      <c r="C46" s="151"/>
      <c r="D46" s="150"/>
      <c r="E46" s="150"/>
      <c r="F46" s="149"/>
      <c r="G46" s="149"/>
      <c r="H46" s="149"/>
      <c r="I46" s="149"/>
      <c r="J46" s="149"/>
      <c r="K46" s="149"/>
      <c r="L46" s="149"/>
      <c r="M46" s="149"/>
    </row>
    <row r="47" spans="1:16" s="145" customFormat="1" ht="13.5" x14ac:dyDescent="0.25">
      <c r="A47" s="150"/>
      <c r="B47" s="150"/>
      <c r="C47" s="151"/>
      <c r="D47" s="150"/>
      <c r="E47" s="150"/>
      <c r="F47" s="149"/>
      <c r="G47" s="149"/>
      <c r="H47" s="149"/>
      <c r="I47" s="149"/>
      <c r="J47" s="149"/>
      <c r="K47" s="149"/>
      <c r="L47" s="149"/>
      <c r="M47" s="149"/>
    </row>
    <row r="48" spans="1:16" s="145" customFormat="1" ht="13.5" x14ac:dyDescent="0.25">
      <c r="A48" s="150"/>
      <c r="B48" s="150"/>
      <c r="C48" s="151"/>
      <c r="D48" s="150"/>
      <c r="E48" s="150"/>
      <c r="F48" s="149"/>
      <c r="G48" s="149"/>
      <c r="H48" s="149"/>
      <c r="I48" s="149"/>
      <c r="J48" s="149"/>
      <c r="K48" s="149"/>
      <c r="L48" s="149"/>
      <c r="M48" s="149"/>
    </row>
    <row r="49" spans="1:13" s="145" customFormat="1" ht="13.5" x14ac:dyDescent="0.25">
      <c r="A49" s="150"/>
      <c r="B49" s="150"/>
      <c r="C49" s="151"/>
      <c r="D49" s="150"/>
      <c r="E49" s="150"/>
      <c r="F49" s="149"/>
      <c r="G49" s="149"/>
      <c r="H49" s="149"/>
      <c r="I49" s="149"/>
      <c r="J49" s="149"/>
      <c r="K49" s="149"/>
      <c r="L49" s="149"/>
      <c r="M49" s="149"/>
    </row>
    <row r="50" spans="1:13" s="145" customFormat="1" ht="13.5" x14ac:dyDescent="0.25">
      <c r="A50" s="150"/>
      <c r="B50" s="150"/>
      <c r="C50" s="151"/>
      <c r="D50" s="150"/>
      <c r="E50" s="150"/>
      <c r="F50" s="149"/>
      <c r="G50" s="149"/>
      <c r="H50" s="149"/>
      <c r="I50" s="149"/>
      <c r="J50" s="149"/>
      <c r="K50" s="149"/>
      <c r="L50" s="149"/>
      <c r="M50" s="149"/>
    </row>
    <row r="51" spans="1:13" s="145" customFormat="1" ht="13.5" x14ac:dyDescent="0.25">
      <c r="A51" s="150"/>
      <c r="B51" s="150"/>
      <c r="C51" s="151"/>
      <c r="D51" s="150"/>
      <c r="E51" s="150"/>
      <c r="F51" s="149"/>
      <c r="G51" s="149"/>
      <c r="H51" s="149"/>
      <c r="I51" s="149"/>
      <c r="J51" s="149"/>
      <c r="K51" s="149"/>
      <c r="L51" s="149"/>
      <c r="M51" s="149"/>
    </row>
    <row r="52" spans="1:13" s="145" customFormat="1" ht="13.5" x14ac:dyDescent="0.25">
      <c r="A52" s="150"/>
      <c r="B52" s="150"/>
      <c r="C52" s="151"/>
      <c r="D52" s="150"/>
      <c r="E52" s="150"/>
      <c r="F52" s="149"/>
      <c r="G52" s="149"/>
      <c r="H52" s="149"/>
      <c r="I52" s="149"/>
      <c r="J52" s="149"/>
      <c r="K52" s="149"/>
      <c r="L52" s="149"/>
      <c r="M52" s="149"/>
    </row>
    <row r="53" spans="1:13" s="145" customFormat="1" ht="13.5" x14ac:dyDescent="0.25">
      <c r="A53" s="150"/>
      <c r="B53" s="150"/>
      <c r="C53" s="151"/>
      <c r="D53" s="150"/>
      <c r="E53" s="150"/>
      <c r="F53" s="149"/>
      <c r="G53" s="149"/>
      <c r="H53" s="149"/>
      <c r="I53" s="149"/>
      <c r="J53" s="149"/>
      <c r="K53" s="149"/>
      <c r="L53" s="149"/>
      <c r="M53" s="149"/>
    </row>
    <row r="54" spans="1:13" s="145" customFormat="1" ht="13.5" x14ac:dyDescent="0.25">
      <c r="A54" s="150"/>
      <c r="B54" s="150"/>
      <c r="C54" s="151"/>
      <c r="D54" s="150"/>
      <c r="E54" s="150"/>
      <c r="F54" s="149"/>
      <c r="G54" s="149"/>
      <c r="H54" s="149"/>
      <c r="I54" s="149"/>
      <c r="J54" s="149"/>
      <c r="K54" s="149"/>
      <c r="L54" s="149"/>
      <c r="M54" s="149"/>
    </row>
    <row r="55" spans="1:13" s="145" customFormat="1" ht="13.5" x14ac:dyDescent="0.25">
      <c r="A55" s="150"/>
      <c r="B55" s="150"/>
      <c r="C55" s="151"/>
      <c r="D55" s="150"/>
      <c r="E55" s="150"/>
      <c r="F55" s="149"/>
      <c r="G55" s="149"/>
      <c r="H55" s="149"/>
      <c r="I55" s="149"/>
      <c r="J55" s="149"/>
      <c r="K55" s="149"/>
      <c r="L55" s="149"/>
      <c r="M55" s="149"/>
    </row>
    <row r="56" spans="1:13" s="145" customFormat="1" ht="13.5" x14ac:dyDescent="0.25">
      <c r="A56" s="150"/>
      <c r="B56" s="150"/>
      <c r="C56" s="151"/>
      <c r="D56" s="150"/>
      <c r="E56" s="150"/>
      <c r="F56" s="149"/>
      <c r="G56" s="149"/>
      <c r="H56" s="149"/>
      <c r="I56" s="149"/>
      <c r="J56" s="149"/>
      <c r="K56" s="149"/>
      <c r="L56" s="149"/>
      <c r="M56" s="149"/>
    </row>
    <row r="57" spans="1:13" s="145" customFormat="1" ht="13.5" x14ac:dyDescent="0.25">
      <c r="A57" s="150"/>
      <c r="B57" s="150"/>
      <c r="C57" s="151"/>
      <c r="D57" s="150"/>
      <c r="E57" s="150"/>
      <c r="F57" s="149"/>
      <c r="G57" s="149"/>
      <c r="H57" s="149"/>
      <c r="I57" s="149"/>
      <c r="J57" s="149"/>
      <c r="K57" s="149"/>
      <c r="L57" s="149"/>
      <c r="M57" s="149"/>
    </row>
    <row r="58" spans="1:13" s="145" customFormat="1" ht="13.5" x14ac:dyDescent="0.25">
      <c r="A58" s="150"/>
      <c r="B58" s="150"/>
      <c r="C58" s="151"/>
      <c r="D58" s="150"/>
      <c r="E58" s="150"/>
      <c r="F58" s="149"/>
      <c r="G58" s="149"/>
      <c r="H58" s="149"/>
      <c r="I58" s="149"/>
      <c r="J58" s="149"/>
      <c r="K58" s="149"/>
      <c r="L58" s="149"/>
      <c r="M58" s="149"/>
    </row>
    <row r="59" spans="1:13" s="145" customFormat="1" ht="13.5" x14ac:dyDescent="0.25">
      <c r="A59" s="150"/>
      <c r="B59" s="150"/>
      <c r="C59" s="151"/>
      <c r="D59" s="150"/>
      <c r="E59" s="150"/>
      <c r="F59" s="149"/>
      <c r="G59" s="149"/>
      <c r="H59" s="149"/>
      <c r="I59" s="149"/>
      <c r="J59" s="149"/>
      <c r="K59" s="149"/>
      <c r="L59" s="149"/>
      <c r="M59" s="149"/>
    </row>
    <row r="60" spans="1:13" s="145" customFormat="1" ht="13.5" x14ac:dyDescent="0.25">
      <c r="A60" s="150"/>
      <c r="B60" s="150"/>
      <c r="C60" s="151"/>
      <c r="D60" s="150"/>
      <c r="E60" s="150"/>
      <c r="F60" s="149"/>
      <c r="G60" s="149"/>
      <c r="H60" s="149"/>
      <c r="I60" s="149"/>
      <c r="J60" s="149"/>
      <c r="K60" s="149"/>
      <c r="L60" s="149"/>
      <c r="M60" s="149"/>
    </row>
    <row r="61" spans="1:13" s="145" customFormat="1" ht="13.5" x14ac:dyDescent="0.25">
      <c r="A61" s="150"/>
      <c r="B61" s="150"/>
      <c r="C61" s="151"/>
      <c r="D61" s="150"/>
      <c r="E61" s="150"/>
      <c r="F61" s="149"/>
      <c r="G61" s="149"/>
      <c r="H61" s="149"/>
      <c r="I61" s="149"/>
      <c r="J61" s="149"/>
      <c r="K61" s="149"/>
      <c r="L61" s="149"/>
      <c r="M61" s="149"/>
    </row>
    <row r="62" spans="1:13" s="145" customFormat="1" ht="13.5" x14ac:dyDescent="0.25">
      <c r="A62" s="150"/>
      <c r="B62" s="150"/>
      <c r="C62" s="151"/>
      <c r="D62" s="150"/>
      <c r="E62" s="150"/>
      <c r="F62" s="149"/>
      <c r="G62" s="149"/>
      <c r="H62" s="149"/>
      <c r="I62" s="149"/>
      <c r="J62" s="149"/>
      <c r="K62" s="149"/>
      <c r="L62" s="149"/>
      <c r="M62" s="149"/>
    </row>
    <row r="63" spans="1:13" s="145" customFormat="1" ht="13.5" x14ac:dyDescent="0.25">
      <c r="A63" s="150"/>
      <c r="B63" s="150"/>
      <c r="C63" s="151"/>
      <c r="D63" s="150"/>
      <c r="E63" s="150"/>
      <c r="F63" s="149"/>
      <c r="G63" s="149"/>
      <c r="H63" s="149"/>
      <c r="I63" s="149"/>
      <c r="J63" s="149"/>
      <c r="K63" s="149"/>
      <c r="L63" s="149"/>
      <c r="M63" s="149"/>
    </row>
    <row r="64" spans="1:13" s="145" customFormat="1" ht="13.5" x14ac:dyDescent="0.25">
      <c r="A64" s="150"/>
      <c r="B64" s="150"/>
      <c r="C64" s="151"/>
      <c r="D64" s="150"/>
      <c r="E64" s="150"/>
      <c r="F64" s="149"/>
      <c r="G64" s="149"/>
      <c r="H64" s="149"/>
      <c r="I64" s="149"/>
      <c r="J64" s="149"/>
      <c r="K64" s="149"/>
      <c r="L64" s="149"/>
      <c r="M64" s="149"/>
    </row>
    <row r="65" spans="1:13" s="145" customFormat="1" ht="13.5" x14ac:dyDescent="0.25">
      <c r="A65" s="150"/>
      <c r="B65" s="150"/>
      <c r="C65" s="151"/>
      <c r="D65" s="150"/>
      <c r="E65" s="150"/>
      <c r="F65" s="149"/>
      <c r="G65" s="149"/>
      <c r="H65" s="149"/>
      <c r="I65" s="149"/>
      <c r="J65" s="149"/>
      <c r="K65" s="149"/>
      <c r="L65" s="149"/>
      <c r="M65" s="149"/>
    </row>
    <row r="66" spans="1:13" s="145" customFormat="1" ht="13.5" x14ac:dyDescent="0.25">
      <c r="A66" s="150"/>
      <c r="B66" s="150"/>
      <c r="C66" s="151"/>
      <c r="D66" s="150"/>
      <c r="E66" s="150"/>
      <c r="F66" s="149"/>
      <c r="G66" s="149"/>
      <c r="H66" s="149"/>
      <c r="I66" s="149"/>
      <c r="J66" s="149"/>
      <c r="K66" s="149"/>
      <c r="L66" s="149"/>
      <c r="M66" s="149"/>
    </row>
    <row r="67" spans="1:13" s="145" customFormat="1" ht="13.5" x14ac:dyDescent="0.25">
      <c r="A67" s="150"/>
      <c r="B67" s="150"/>
      <c r="C67" s="151"/>
      <c r="D67" s="150"/>
      <c r="E67" s="150"/>
      <c r="F67" s="149"/>
      <c r="G67" s="149"/>
      <c r="H67" s="149"/>
      <c r="I67" s="149"/>
      <c r="J67" s="149"/>
      <c r="K67" s="149"/>
      <c r="L67" s="149"/>
      <c r="M67" s="149"/>
    </row>
    <row r="68" spans="1:13" s="145" customFormat="1" ht="13.5" x14ac:dyDescent="0.25">
      <c r="A68" s="150"/>
      <c r="B68" s="150"/>
      <c r="C68" s="151"/>
      <c r="D68" s="150"/>
      <c r="E68" s="150"/>
      <c r="F68" s="149"/>
      <c r="G68" s="149"/>
      <c r="H68" s="149"/>
      <c r="I68" s="149"/>
      <c r="J68" s="149"/>
      <c r="K68" s="149"/>
      <c r="L68" s="149"/>
      <c r="M68" s="149"/>
    </row>
    <row r="69" spans="1:13" s="145" customFormat="1" ht="13.5" x14ac:dyDescent="0.25">
      <c r="A69" s="150"/>
      <c r="B69" s="150"/>
      <c r="C69" s="151"/>
      <c r="D69" s="150"/>
      <c r="E69" s="150"/>
      <c r="F69" s="149"/>
      <c r="G69" s="149"/>
      <c r="H69" s="149"/>
      <c r="I69" s="149"/>
      <c r="J69" s="149"/>
      <c r="K69" s="149"/>
      <c r="L69" s="149"/>
      <c r="M69" s="149"/>
    </row>
    <row r="70" spans="1:13" s="145" customFormat="1" ht="13.5" x14ac:dyDescent="0.25">
      <c r="A70" s="150"/>
      <c r="B70" s="150"/>
      <c r="C70" s="151"/>
      <c r="D70" s="150"/>
      <c r="E70" s="150"/>
      <c r="F70" s="149"/>
      <c r="G70" s="149"/>
      <c r="H70" s="149"/>
      <c r="I70" s="149"/>
      <c r="J70" s="149"/>
      <c r="K70" s="149"/>
      <c r="L70" s="149"/>
      <c r="M70" s="149"/>
    </row>
    <row r="71" spans="1:13" s="145" customFormat="1" ht="13.5" x14ac:dyDescent="0.25">
      <c r="A71" s="150"/>
      <c r="B71" s="150"/>
      <c r="C71" s="151"/>
      <c r="D71" s="150"/>
      <c r="E71" s="150"/>
      <c r="F71" s="149"/>
      <c r="G71" s="149"/>
      <c r="H71" s="149"/>
      <c r="I71" s="149"/>
      <c r="J71" s="149"/>
      <c r="K71" s="149"/>
      <c r="L71" s="149"/>
      <c r="M71" s="149"/>
    </row>
    <row r="72" spans="1:13" s="145" customFormat="1" ht="13.5" x14ac:dyDescent="0.25">
      <c r="A72" s="150"/>
      <c r="B72" s="150"/>
      <c r="C72" s="151"/>
      <c r="D72" s="150"/>
      <c r="E72" s="150"/>
      <c r="F72" s="149"/>
      <c r="G72" s="149"/>
      <c r="H72" s="149"/>
      <c r="I72" s="149"/>
      <c r="J72" s="149"/>
      <c r="K72" s="149"/>
      <c r="L72" s="149"/>
      <c r="M72" s="149"/>
    </row>
    <row r="73" spans="1:13" s="145" customFormat="1" ht="13.5" x14ac:dyDescent="0.25">
      <c r="A73" s="150"/>
      <c r="B73" s="150"/>
      <c r="C73" s="151"/>
      <c r="D73" s="150"/>
      <c r="E73" s="150"/>
      <c r="F73" s="149"/>
      <c r="G73" s="149"/>
      <c r="H73" s="149"/>
      <c r="I73" s="149"/>
      <c r="J73" s="149"/>
      <c r="K73" s="149"/>
      <c r="L73" s="149"/>
      <c r="M73" s="149"/>
    </row>
    <row r="74" spans="1:13" s="145" customFormat="1" ht="13.5" x14ac:dyDescent="0.25">
      <c r="A74" s="150"/>
      <c r="B74" s="150"/>
      <c r="C74" s="151"/>
      <c r="D74" s="150"/>
      <c r="E74" s="150"/>
      <c r="F74" s="149"/>
      <c r="G74" s="149"/>
      <c r="H74" s="149"/>
      <c r="I74" s="149"/>
      <c r="J74" s="149"/>
      <c r="K74" s="149"/>
      <c r="L74" s="149"/>
      <c r="M74" s="149"/>
    </row>
    <row r="75" spans="1:13" s="145" customFormat="1" ht="13.5" x14ac:dyDescent="0.25">
      <c r="A75" s="150"/>
      <c r="B75" s="150"/>
      <c r="C75" s="151"/>
      <c r="D75" s="150"/>
      <c r="E75" s="150"/>
      <c r="F75" s="149"/>
      <c r="G75" s="149"/>
      <c r="H75" s="149"/>
      <c r="I75" s="149"/>
      <c r="J75" s="149"/>
      <c r="K75" s="149"/>
      <c r="L75" s="149"/>
      <c r="M75" s="149"/>
    </row>
    <row r="76" spans="1:13" s="145" customFormat="1" ht="13.5" x14ac:dyDescent="0.25">
      <c r="A76" s="150"/>
      <c r="B76" s="150"/>
      <c r="C76" s="151"/>
      <c r="D76" s="150"/>
      <c r="E76" s="150"/>
      <c r="F76" s="149"/>
      <c r="G76" s="149"/>
      <c r="H76" s="149"/>
      <c r="I76" s="149"/>
      <c r="J76" s="149"/>
      <c r="K76" s="149"/>
      <c r="L76" s="149"/>
      <c r="M76" s="149"/>
    </row>
    <row r="77" spans="1:13" s="145" customFormat="1" ht="13.5" x14ac:dyDescent="0.25">
      <c r="A77" s="150"/>
      <c r="B77" s="150"/>
      <c r="C77" s="151"/>
      <c r="D77" s="150"/>
      <c r="E77" s="150"/>
      <c r="F77" s="149"/>
      <c r="G77" s="149"/>
      <c r="H77" s="149"/>
      <c r="I77" s="149"/>
      <c r="J77" s="149"/>
      <c r="K77" s="149"/>
      <c r="L77" s="149"/>
      <c r="M77" s="149"/>
    </row>
    <row r="78" spans="1:13" s="145" customFormat="1" ht="13.5" x14ac:dyDescent="0.25">
      <c r="A78" s="150"/>
      <c r="B78" s="150"/>
      <c r="C78" s="151"/>
      <c r="D78" s="150"/>
      <c r="E78" s="150"/>
      <c r="F78" s="149"/>
      <c r="G78" s="149"/>
      <c r="H78" s="149"/>
      <c r="I78" s="149"/>
      <c r="J78" s="149"/>
      <c r="K78" s="149"/>
      <c r="L78" s="149"/>
      <c r="M78" s="149"/>
    </row>
    <row r="79" spans="1:13" s="145" customFormat="1" ht="13.5" x14ac:dyDescent="0.25">
      <c r="A79" s="150"/>
      <c r="B79" s="150"/>
      <c r="C79" s="151"/>
      <c r="D79" s="150"/>
      <c r="E79" s="150"/>
      <c r="F79" s="149"/>
      <c r="G79" s="149"/>
      <c r="H79" s="149"/>
      <c r="I79" s="149"/>
      <c r="J79" s="149"/>
      <c r="K79" s="149"/>
      <c r="L79" s="149"/>
      <c r="M79" s="149"/>
    </row>
    <row r="80" spans="1:13" s="145" customFormat="1" ht="13.5" x14ac:dyDescent="0.25">
      <c r="A80" s="150"/>
      <c r="B80" s="150"/>
      <c r="C80" s="151"/>
      <c r="D80" s="150"/>
      <c r="E80" s="150"/>
      <c r="F80" s="149"/>
      <c r="G80" s="149"/>
      <c r="H80" s="149"/>
      <c r="I80" s="149"/>
      <c r="J80" s="149"/>
      <c r="K80" s="149"/>
      <c r="L80" s="149"/>
      <c r="M80" s="149"/>
    </row>
    <row r="81" spans="1:13" s="145" customFormat="1" ht="13.5" x14ac:dyDescent="0.25">
      <c r="A81" s="150"/>
      <c r="B81" s="150"/>
      <c r="C81" s="151"/>
      <c r="D81" s="150"/>
      <c r="E81" s="150"/>
      <c r="F81" s="149"/>
      <c r="G81" s="149"/>
      <c r="H81" s="149"/>
      <c r="I81" s="149"/>
      <c r="J81" s="149"/>
      <c r="K81" s="149"/>
      <c r="L81" s="149"/>
      <c r="M81" s="149"/>
    </row>
    <row r="82" spans="1:13" s="145" customFormat="1" ht="13.5" x14ac:dyDescent="0.25">
      <c r="A82" s="150"/>
      <c r="B82" s="150"/>
      <c r="C82" s="151"/>
      <c r="D82" s="150"/>
      <c r="E82" s="150"/>
    </row>
    <row r="83" spans="1:13" s="145" customFormat="1" ht="13.5" x14ac:dyDescent="0.25">
      <c r="C83" s="152"/>
    </row>
    <row r="84" spans="1:13" s="145" customFormat="1" ht="13.5" x14ac:dyDescent="0.25">
      <c r="C84" s="152"/>
    </row>
    <row r="85" spans="1:13" s="145" customFormat="1" ht="13.5" x14ac:dyDescent="0.25">
      <c r="C85" s="152"/>
    </row>
    <row r="86" spans="1:13" s="145" customFormat="1" ht="13.5" x14ac:dyDescent="0.25">
      <c r="C86" s="152"/>
    </row>
    <row r="87" spans="1:13" s="145" customFormat="1" ht="13.5" x14ac:dyDescent="0.25">
      <c r="C87" s="152"/>
    </row>
    <row r="88" spans="1:13" s="145" customFormat="1" ht="13.5" x14ac:dyDescent="0.25">
      <c r="C88" s="152"/>
    </row>
    <row r="89" spans="1:13" s="145" customFormat="1" ht="13.5" x14ac:dyDescent="0.25">
      <c r="C89" s="152"/>
    </row>
    <row r="90" spans="1:13" s="145" customFormat="1" ht="13.5" x14ac:dyDescent="0.25">
      <c r="C90" s="152"/>
    </row>
    <row r="91" spans="1:13" s="145" customFormat="1" ht="13.5" x14ac:dyDescent="0.25">
      <c r="C91" s="152"/>
    </row>
    <row r="92" spans="1:13" s="145" customFormat="1" ht="13.5" x14ac:dyDescent="0.25">
      <c r="C92" s="152"/>
    </row>
    <row r="93" spans="1:13" s="145" customFormat="1" ht="13.5" x14ac:dyDescent="0.25">
      <c r="C93" s="152"/>
    </row>
    <row r="94" spans="1:13" s="145" customFormat="1" ht="13.5" x14ac:dyDescent="0.25">
      <c r="C94" s="152"/>
    </row>
    <row r="95" spans="1:13" s="145" customFormat="1" ht="13.5" x14ac:dyDescent="0.25">
      <c r="C95" s="152"/>
    </row>
    <row r="96" spans="1:13" s="145" customFormat="1" ht="13.5" x14ac:dyDescent="0.25">
      <c r="C96" s="152"/>
    </row>
    <row r="97" spans="3:3" s="145" customFormat="1" ht="13.5" x14ac:dyDescent="0.25">
      <c r="C97" s="152"/>
    </row>
    <row r="98" spans="3:3" s="145" customFormat="1" ht="13.5" x14ac:dyDescent="0.25">
      <c r="C98" s="152"/>
    </row>
    <row r="99" spans="3:3" s="145" customFormat="1" ht="13.5" x14ac:dyDescent="0.25">
      <c r="C99" s="152"/>
    </row>
    <row r="100" spans="3:3" s="145" customFormat="1" ht="13.5" x14ac:dyDescent="0.25">
      <c r="C100" s="152"/>
    </row>
    <row r="101" spans="3:3" s="145" customFormat="1" ht="13.5" x14ac:dyDescent="0.25">
      <c r="C101" s="152"/>
    </row>
    <row r="102" spans="3:3" s="145" customFormat="1" ht="13.5" x14ac:dyDescent="0.25">
      <c r="C102" s="152"/>
    </row>
    <row r="103" spans="3:3" s="145" customFormat="1" ht="13.5" x14ac:dyDescent="0.25">
      <c r="C103" s="152"/>
    </row>
    <row r="104" spans="3:3" s="145" customFormat="1" ht="13.5" x14ac:dyDescent="0.25">
      <c r="C104" s="152"/>
    </row>
    <row r="105" spans="3:3" s="145" customFormat="1" ht="13.5" x14ac:dyDescent="0.25">
      <c r="C105" s="152"/>
    </row>
    <row r="106" spans="3:3" s="145" customFormat="1" ht="13.5" x14ac:dyDescent="0.25">
      <c r="C106" s="152"/>
    </row>
    <row r="107" spans="3:3" s="145" customFormat="1" ht="13.5" x14ac:dyDescent="0.25">
      <c r="C107" s="152"/>
    </row>
    <row r="108" spans="3:3" s="145" customFormat="1" ht="13.5" x14ac:dyDescent="0.25">
      <c r="C108" s="152"/>
    </row>
    <row r="109" spans="3:3" s="145" customFormat="1" ht="13.5" x14ac:dyDescent="0.25">
      <c r="C109" s="152"/>
    </row>
    <row r="110" spans="3:3" s="140" customFormat="1" ht="13.5" x14ac:dyDescent="0.25"/>
    <row r="111" spans="3:3" s="140" customFormat="1" ht="13.5" x14ac:dyDescent="0.25"/>
    <row r="112" spans="3:3" s="140" customFormat="1" ht="13.5" x14ac:dyDescent="0.25"/>
    <row r="113" s="140" customFormat="1" ht="13.5" x14ac:dyDescent="0.25"/>
    <row r="114" s="140" customFormat="1" ht="13.5" x14ac:dyDescent="0.25"/>
    <row r="115" s="140" customFormat="1" ht="13.5" x14ac:dyDescent="0.25"/>
    <row r="116" s="140" customFormat="1" ht="13.5" x14ac:dyDescent="0.25"/>
    <row r="117" s="140" customFormat="1" ht="13.5" x14ac:dyDescent="0.25"/>
  </sheetData>
  <mergeCells count="20">
    <mergeCell ref="A6:G6"/>
    <mergeCell ref="A1:M1"/>
    <mergeCell ref="A2:M2"/>
    <mergeCell ref="A3:M3"/>
    <mergeCell ref="A4:G4"/>
    <mergeCell ref="C5:K5"/>
    <mergeCell ref="K7:L7"/>
    <mergeCell ref="M7:M8"/>
    <mergeCell ref="A11:A17"/>
    <mergeCell ref="A7:A8"/>
    <mergeCell ref="B7:B8"/>
    <mergeCell ref="C7:C8"/>
    <mergeCell ref="D7:D8"/>
    <mergeCell ref="E7:F7"/>
    <mergeCell ref="G7:H7"/>
    <mergeCell ref="A18:A24"/>
    <mergeCell ref="A26:A28"/>
    <mergeCell ref="A29:A30"/>
    <mergeCell ref="A31:A40"/>
    <mergeCell ref="I7:J7"/>
  </mergeCells>
  <pageMargins left="0.26" right="0.19685039370078741" top="0.48" bottom="0.39370078740157483" header="0.31496062992125984" footer="0.31496062992125984"/>
  <pageSetup paperSize="9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opLeftCell="A49" zoomScaleNormal="100" zoomScaleSheetLayoutView="100" workbookViewId="0">
      <selection activeCell="J59" sqref="J59"/>
    </sheetView>
  </sheetViews>
  <sheetFormatPr defaultRowHeight="15" x14ac:dyDescent="0.25"/>
  <cols>
    <col min="1" max="1" width="6.28515625" style="153" customWidth="1"/>
    <col min="2" max="2" width="9.140625" style="153"/>
    <col min="3" max="3" width="37.7109375" style="153" customWidth="1"/>
    <col min="4" max="6" width="9.140625" style="153"/>
    <col min="7" max="7" width="8.140625" style="153" customWidth="1"/>
    <col min="8" max="8" width="9.5703125" style="153" bestFit="1" customWidth="1"/>
    <col min="9" max="9" width="8.28515625" style="153" customWidth="1"/>
    <col min="10" max="14" width="9.140625" style="153"/>
    <col min="15" max="15" width="9.5703125" style="153" bestFit="1" customWidth="1"/>
    <col min="16" max="16384" width="9.140625" style="153"/>
  </cols>
  <sheetData>
    <row r="1" spans="1:16" s="136" customFormat="1" ht="19.5" customHeight="1" x14ac:dyDescent="0.25">
      <c r="A1" s="182" t="s">
        <v>64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34"/>
      <c r="O1" s="135"/>
      <c r="P1" s="135"/>
    </row>
    <row r="2" spans="1:16" s="136" customFormat="1" ht="17.25" customHeight="1" x14ac:dyDescent="0.3">
      <c r="A2" s="183" t="s">
        <v>125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34"/>
      <c r="O2" s="137"/>
      <c r="P2" s="137"/>
    </row>
    <row r="3" spans="1:16" s="136" customFormat="1" ht="15.75" x14ac:dyDescent="0.3">
      <c r="A3" s="183" t="s">
        <v>169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34"/>
      <c r="O3" s="137"/>
      <c r="P3" s="137"/>
    </row>
    <row r="4" spans="1:16" s="140" customFormat="1" ht="15.75" x14ac:dyDescent="0.3">
      <c r="A4" s="184"/>
      <c r="B4" s="184"/>
      <c r="C4" s="184"/>
      <c r="D4" s="184"/>
      <c r="E4" s="184"/>
      <c r="F4" s="184"/>
      <c r="G4" s="184"/>
      <c r="H4" s="29"/>
      <c r="I4" s="29"/>
      <c r="J4" s="29"/>
      <c r="K4" s="29"/>
      <c r="L4" s="29"/>
      <c r="M4" s="29"/>
      <c r="N4" s="138"/>
      <c r="O4" s="139"/>
      <c r="P4" s="139"/>
    </row>
    <row r="5" spans="1:16" s="140" customFormat="1" ht="15.75" x14ac:dyDescent="0.3">
      <c r="A5" s="128"/>
      <c r="B5" s="128"/>
      <c r="C5" s="185"/>
      <c r="D5" s="185"/>
      <c r="E5" s="185"/>
      <c r="F5" s="185"/>
      <c r="G5" s="185"/>
      <c r="H5" s="185"/>
      <c r="I5" s="185"/>
      <c r="J5" s="185"/>
      <c r="K5" s="185"/>
      <c r="L5" s="30"/>
      <c r="M5" s="31"/>
      <c r="N5" s="138"/>
      <c r="O5" s="139"/>
      <c r="P5" s="139"/>
    </row>
    <row r="6" spans="1:16" s="140" customFormat="1" ht="18.75" customHeight="1" x14ac:dyDescent="0.3">
      <c r="A6" s="181"/>
      <c r="B6" s="181"/>
      <c r="C6" s="181"/>
      <c r="D6" s="181"/>
      <c r="E6" s="181"/>
      <c r="F6" s="181"/>
      <c r="G6" s="181"/>
      <c r="H6" s="29"/>
      <c r="I6" s="29"/>
      <c r="J6" s="29"/>
      <c r="K6" s="29"/>
      <c r="L6" s="29"/>
      <c r="M6" s="29"/>
      <c r="N6" s="138"/>
      <c r="O6" s="139"/>
      <c r="P6" s="139"/>
    </row>
    <row r="7" spans="1:16" s="140" customFormat="1" ht="22.5" customHeight="1" x14ac:dyDescent="0.3">
      <c r="A7" s="179" t="s">
        <v>0</v>
      </c>
      <c r="B7" s="180" t="s">
        <v>1</v>
      </c>
      <c r="C7" s="178" t="s">
        <v>2</v>
      </c>
      <c r="D7" s="178" t="s">
        <v>3</v>
      </c>
      <c r="E7" s="178" t="s">
        <v>4</v>
      </c>
      <c r="F7" s="178"/>
      <c r="G7" s="178" t="s">
        <v>5</v>
      </c>
      <c r="H7" s="178"/>
      <c r="I7" s="178" t="s">
        <v>6</v>
      </c>
      <c r="J7" s="178"/>
      <c r="K7" s="178" t="s">
        <v>7</v>
      </c>
      <c r="L7" s="178"/>
      <c r="M7" s="179" t="s">
        <v>8</v>
      </c>
      <c r="N7" s="138"/>
      <c r="O7" s="139"/>
      <c r="P7" s="139"/>
    </row>
    <row r="8" spans="1:16" s="140" customFormat="1" ht="40.5" x14ac:dyDescent="0.3">
      <c r="A8" s="179"/>
      <c r="B8" s="180"/>
      <c r="C8" s="178"/>
      <c r="D8" s="178"/>
      <c r="E8" s="129" t="s">
        <v>9</v>
      </c>
      <c r="F8" s="129" t="s">
        <v>8</v>
      </c>
      <c r="G8" s="129" t="s">
        <v>10</v>
      </c>
      <c r="H8" s="32" t="s">
        <v>8</v>
      </c>
      <c r="I8" s="33" t="s">
        <v>10</v>
      </c>
      <c r="J8" s="34" t="s">
        <v>8</v>
      </c>
      <c r="K8" s="129" t="s">
        <v>10</v>
      </c>
      <c r="L8" s="129" t="s">
        <v>8</v>
      </c>
      <c r="M8" s="179"/>
      <c r="N8" s="138"/>
      <c r="O8" s="139"/>
      <c r="P8" s="139"/>
    </row>
    <row r="9" spans="1:16" s="140" customFormat="1" ht="15.75" x14ac:dyDescent="0.3">
      <c r="A9" s="66">
        <v>1</v>
      </c>
      <c r="B9" s="66">
        <v>2</v>
      </c>
      <c r="C9" s="66">
        <v>3</v>
      </c>
      <c r="D9" s="66">
        <v>4</v>
      </c>
      <c r="E9" s="66">
        <v>5</v>
      </c>
      <c r="F9" s="66">
        <v>6</v>
      </c>
      <c r="G9" s="66">
        <v>7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66">
        <v>13</v>
      </c>
      <c r="N9" s="138"/>
      <c r="O9" s="139"/>
      <c r="P9" s="139"/>
    </row>
    <row r="10" spans="1:16" s="140" customFormat="1" ht="136.5" customHeight="1" x14ac:dyDescent="0.3">
      <c r="A10" s="162"/>
      <c r="B10" s="163"/>
      <c r="C10" s="164" t="s">
        <v>126</v>
      </c>
      <c r="D10" s="163"/>
      <c r="E10" s="163"/>
      <c r="F10" s="165">
        <f>F11</f>
        <v>92</v>
      </c>
      <c r="G10" s="163"/>
      <c r="H10" s="163"/>
      <c r="I10" s="163"/>
      <c r="J10" s="163"/>
      <c r="K10" s="163"/>
      <c r="L10" s="163"/>
      <c r="M10" s="163"/>
      <c r="N10" s="138"/>
      <c r="O10" s="139"/>
      <c r="P10" s="139"/>
    </row>
    <row r="11" spans="1:16" s="145" customFormat="1" ht="54" x14ac:dyDescent="0.25">
      <c r="A11" s="175" t="s">
        <v>11</v>
      </c>
      <c r="B11" s="126" t="s">
        <v>105</v>
      </c>
      <c r="C11" s="76" t="s">
        <v>74</v>
      </c>
      <c r="D11" s="49" t="s">
        <v>16</v>
      </c>
      <c r="E11" s="78"/>
      <c r="F11" s="67">
        <v>92</v>
      </c>
      <c r="G11" s="78"/>
      <c r="H11" s="78"/>
      <c r="I11" s="78"/>
      <c r="J11" s="77"/>
      <c r="K11" s="50"/>
      <c r="L11" s="50"/>
      <c r="M11" s="77"/>
    </row>
    <row r="12" spans="1:16" s="145" customFormat="1" ht="17.25" customHeight="1" x14ac:dyDescent="0.25">
      <c r="A12" s="176"/>
      <c r="B12" s="78"/>
      <c r="C12" s="51" t="s">
        <v>75</v>
      </c>
      <c r="D12" s="72" t="s">
        <v>13</v>
      </c>
      <c r="E12" s="90">
        <f>2.28*1.15+0.6</f>
        <v>3.2219999999999995</v>
      </c>
      <c r="F12" s="69">
        <f>E12*F11</f>
        <v>296.42399999999998</v>
      </c>
      <c r="G12" s="69"/>
      <c r="H12" s="70"/>
      <c r="I12" s="52"/>
      <c r="J12" s="79"/>
      <c r="K12" s="79"/>
      <c r="L12" s="64"/>
      <c r="M12" s="69"/>
    </row>
    <row r="13" spans="1:16" s="145" customFormat="1" ht="15.75" x14ac:dyDescent="0.2">
      <c r="A13" s="176"/>
      <c r="B13" s="68" t="s">
        <v>23</v>
      </c>
      <c r="C13" s="76" t="s">
        <v>24</v>
      </c>
      <c r="D13" s="126" t="s">
        <v>16</v>
      </c>
      <c r="E13" s="78"/>
      <c r="F13" s="67">
        <f>F11</f>
        <v>92</v>
      </c>
      <c r="G13" s="64"/>
      <c r="H13" s="62"/>
      <c r="I13" s="67"/>
      <c r="J13" s="142"/>
      <c r="K13" s="41"/>
      <c r="L13" s="77"/>
      <c r="M13" s="77"/>
    </row>
    <row r="14" spans="1:16" s="145" customFormat="1" ht="13.5" customHeight="1" x14ac:dyDescent="0.2">
      <c r="A14" s="176"/>
      <c r="B14" s="68"/>
      <c r="C14" s="76" t="s">
        <v>21</v>
      </c>
      <c r="D14" s="126" t="s">
        <v>13</v>
      </c>
      <c r="E14" s="42">
        <v>3.2299999999999998E-3</v>
      </c>
      <c r="F14" s="59">
        <f>E14*F13</f>
        <v>0.29715999999999998</v>
      </c>
      <c r="G14" s="64"/>
      <c r="H14" s="62"/>
      <c r="I14" s="67"/>
      <c r="J14" s="79"/>
      <c r="K14" s="69"/>
      <c r="L14" s="79"/>
      <c r="M14" s="69"/>
    </row>
    <row r="15" spans="1:16" s="145" customFormat="1" ht="27" x14ac:dyDescent="0.2">
      <c r="A15" s="176"/>
      <c r="B15" s="68" t="s">
        <v>73</v>
      </c>
      <c r="C15" s="76" t="s">
        <v>25</v>
      </c>
      <c r="D15" s="126" t="s">
        <v>22</v>
      </c>
      <c r="E15" s="40">
        <v>3.62E-3</v>
      </c>
      <c r="F15" s="59">
        <f>E15*F13</f>
        <v>0.33304</v>
      </c>
      <c r="G15" s="64"/>
      <c r="H15" s="62"/>
      <c r="I15" s="67"/>
      <c r="J15" s="79"/>
      <c r="K15" s="70"/>
      <c r="L15" s="79"/>
      <c r="M15" s="79"/>
    </row>
    <row r="16" spans="1:16" s="145" customFormat="1" ht="13.5" customHeight="1" x14ac:dyDescent="0.2">
      <c r="A16" s="176"/>
      <c r="B16" s="68"/>
      <c r="C16" s="76" t="s">
        <v>26</v>
      </c>
      <c r="D16" s="126" t="s">
        <v>15</v>
      </c>
      <c r="E16" s="78">
        <v>1.7999999999999998E-4</v>
      </c>
      <c r="F16" s="28">
        <f>E16*F13</f>
        <v>1.6559999999999998E-2</v>
      </c>
      <c r="G16" s="64"/>
      <c r="H16" s="62"/>
      <c r="I16" s="67"/>
      <c r="J16" s="79"/>
      <c r="K16" s="69"/>
      <c r="L16" s="79"/>
      <c r="M16" s="79"/>
    </row>
    <row r="17" spans="1:13" s="145" customFormat="1" ht="18" customHeight="1" x14ac:dyDescent="0.2">
      <c r="A17" s="177"/>
      <c r="B17" s="68" t="s">
        <v>27</v>
      </c>
      <c r="C17" s="76" t="s">
        <v>68</v>
      </c>
      <c r="D17" s="126" t="s">
        <v>17</v>
      </c>
      <c r="E17" s="43"/>
      <c r="F17" s="79">
        <f>F11*1.75</f>
        <v>161</v>
      </c>
      <c r="G17" s="64"/>
      <c r="H17" s="62"/>
      <c r="I17" s="67"/>
      <c r="J17" s="79"/>
      <c r="K17" s="146"/>
      <c r="L17" s="77"/>
      <c r="M17" s="77"/>
    </row>
    <row r="18" spans="1:13" s="145" customFormat="1" ht="40.5" x14ac:dyDescent="0.25">
      <c r="A18" s="175" t="s">
        <v>18</v>
      </c>
      <c r="B18" s="68" t="s">
        <v>83</v>
      </c>
      <c r="C18" s="76" t="s">
        <v>175</v>
      </c>
      <c r="D18" s="126" t="s">
        <v>19</v>
      </c>
      <c r="E18" s="43"/>
      <c r="F18" s="67">
        <v>80</v>
      </c>
      <c r="G18" s="64"/>
      <c r="H18" s="166"/>
      <c r="I18" s="77"/>
      <c r="J18" s="77"/>
      <c r="K18" s="146"/>
      <c r="L18" s="77"/>
      <c r="M18" s="77"/>
    </row>
    <row r="19" spans="1:13" s="145" customFormat="1" ht="18" customHeight="1" x14ac:dyDescent="0.25">
      <c r="A19" s="176"/>
      <c r="B19" s="68"/>
      <c r="C19" s="25" t="s">
        <v>12</v>
      </c>
      <c r="D19" s="72" t="s">
        <v>13</v>
      </c>
      <c r="E19" s="93">
        <v>1.62</v>
      </c>
      <c r="F19" s="69">
        <f>E19*F18</f>
        <v>129.60000000000002</v>
      </c>
      <c r="G19" s="69"/>
      <c r="H19" s="69"/>
      <c r="I19" s="69"/>
      <c r="J19" s="79"/>
      <c r="K19" s="79"/>
      <c r="L19" s="79"/>
      <c r="M19" s="69"/>
    </row>
    <row r="20" spans="1:13" s="145" customFormat="1" ht="27" x14ac:dyDescent="0.25">
      <c r="A20" s="176"/>
      <c r="B20" s="68" t="s">
        <v>87</v>
      </c>
      <c r="C20" s="25" t="s">
        <v>84</v>
      </c>
      <c r="D20" s="126" t="s">
        <v>22</v>
      </c>
      <c r="E20" s="94">
        <v>0.41599999999999998</v>
      </c>
      <c r="F20" s="69">
        <f>E20*F18</f>
        <v>33.28</v>
      </c>
      <c r="G20" s="69"/>
      <c r="H20" s="69"/>
      <c r="I20" s="69"/>
      <c r="J20" s="69"/>
      <c r="K20" s="69"/>
      <c r="L20" s="79"/>
      <c r="M20" s="79"/>
    </row>
    <row r="21" spans="1:13" s="145" customFormat="1" ht="27" x14ac:dyDescent="0.25">
      <c r="A21" s="176"/>
      <c r="B21" s="68" t="s">
        <v>89</v>
      </c>
      <c r="C21" s="25" t="s">
        <v>53</v>
      </c>
      <c r="D21" s="49" t="s">
        <v>16</v>
      </c>
      <c r="E21" s="94"/>
      <c r="F21" s="52">
        <f>F18*0.8*0.4</f>
        <v>25.6</v>
      </c>
      <c r="G21" s="52"/>
      <c r="H21" s="52"/>
      <c r="I21" s="69"/>
      <c r="J21" s="69"/>
      <c r="K21" s="69"/>
      <c r="L21" s="79"/>
      <c r="M21" s="79"/>
    </row>
    <row r="22" spans="1:13" s="145" customFormat="1" ht="27" x14ac:dyDescent="0.25">
      <c r="A22" s="177"/>
      <c r="B22" s="68" t="s">
        <v>88</v>
      </c>
      <c r="C22" s="81" t="s">
        <v>85</v>
      </c>
      <c r="D22" s="72" t="s">
        <v>62</v>
      </c>
      <c r="E22" s="95"/>
      <c r="F22" s="52">
        <f>F18</f>
        <v>80</v>
      </c>
      <c r="G22" s="96"/>
      <c r="H22" s="69"/>
      <c r="I22" s="69"/>
      <c r="J22" s="69"/>
      <c r="K22" s="69"/>
      <c r="L22" s="67"/>
      <c r="M22" s="69"/>
    </row>
    <row r="23" spans="1:13" s="145" customFormat="1" ht="18" customHeight="1" x14ac:dyDescent="0.25">
      <c r="A23" s="175"/>
      <c r="B23" s="68"/>
      <c r="C23" s="25" t="s">
        <v>86</v>
      </c>
      <c r="D23" s="72" t="s">
        <v>15</v>
      </c>
      <c r="E23" s="97">
        <v>9.7999999999999997E-3</v>
      </c>
      <c r="F23" s="69">
        <f>E23*F18</f>
        <v>0.78400000000000003</v>
      </c>
      <c r="G23" s="71"/>
      <c r="H23" s="69"/>
      <c r="I23" s="69"/>
      <c r="J23" s="69"/>
      <c r="K23" s="69"/>
      <c r="L23" s="67"/>
      <c r="M23" s="69"/>
    </row>
    <row r="24" spans="1:13" s="145" customFormat="1" ht="27" x14ac:dyDescent="0.2">
      <c r="A24" s="177"/>
      <c r="B24" s="68" t="s">
        <v>63</v>
      </c>
      <c r="C24" s="27" t="s">
        <v>93</v>
      </c>
      <c r="D24" s="126" t="s">
        <v>17</v>
      </c>
      <c r="E24" s="43"/>
      <c r="F24" s="79">
        <f>F22*2.4</f>
        <v>192</v>
      </c>
      <c r="G24" s="64"/>
      <c r="H24" s="62"/>
      <c r="I24" s="67"/>
      <c r="J24" s="79"/>
      <c r="K24" s="146"/>
      <c r="L24" s="19"/>
      <c r="M24" s="77"/>
    </row>
    <row r="25" spans="1:13" s="145" customFormat="1" ht="54" x14ac:dyDescent="0.25">
      <c r="A25" s="188">
        <v>3</v>
      </c>
      <c r="B25" s="143" t="s">
        <v>36</v>
      </c>
      <c r="C25" s="141" t="s">
        <v>174</v>
      </c>
      <c r="D25" s="49" t="s">
        <v>16</v>
      </c>
      <c r="E25" s="143"/>
      <c r="F25" s="147">
        <v>3</v>
      </c>
      <c r="G25" s="144"/>
      <c r="H25" s="142"/>
      <c r="I25" s="142"/>
      <c r="J25" s="142"/>
      <c r="K25" s="142"/>
      <c r="L25" s="142"/>
      <c r="M25" s="142"/>
    </row>
    <row r="26" spans="1:13" s="145" customFormat="1" ht="13.5" x14ac:dyDescent="0.25">
      <c r="A26" s="189"/>
      <c r="B26" s="143"/>
      <c r="C26" s="26" t="s">
        <v>12</v>
      </c>
      <c r="D26" s="46" t="s">
        <v>13</v>
      </c>
      <c r="E26" s="79">
        <v>6.6</v>
      </c>
      <c r="F26" s="57">
        <f>E26*F25</f>
        <v>19.799999999999997</v>
      </c>
      <c r="G26" s="47"/>
      <c r="H26" s="48"/>
      <c r="I26" s="45"/>
      <c r="J26" s="47"/>
      <c r="K26" s="48"/>
      <c r="L26" s="48"/>
      <c r="M26" s="47"/>
    </row>
    <row r="27" spans="1:13" s="145" customFormat="1" ht="27" x14ac:dyDescent="0.2">
      <c r="A27" s="189"/>
      <c r="B27" s="68" t="s">
        <v>80</v>
      </c>
      <c r="C27" s="76" t="s">
        <v>37</v>
      </c>
      <c r="D27" s="23" t="s">
        <v>22</v>
      </c>
      <c r="E27" s="59">
        <v>9.6000000000000002E-2</v>
      </c>
      <c r="F27" s="79">
        <f>E27*F25</f>
        <v>0.28800000000000003</v>
      </c>
      <c r="G27" s="74"/>
      <c r="H27" s="79"/>
      <c r="I27" s="62"/>
      <c r="J27" s="54"/>
      <c r="K27" s="69"/>
      <c r="L27" s="79"/>
      <c r="M27" s="69"/>
    </row>
    <row r="28" spans="1:13" s="145" customFormat="1" ht="13.5" x14ac:dyDescent="0.25">
      <c r="A28" s="189"/>
      <c r="B28" s="143"/>
      <c r="C28" s="26" t="s">
        <v>14</v>
      </c>
      <c r="D28" s="56" t="s">
        <v>15</v>
      </c>
      <c r="E28" s="59">
        <v>0.39900000000000002</v>
      </c>
      <c r="F28" s="58">
        <f>E28*F25</f>
        <v>1.1970000000000001</v>
      </c>
      <c r="G28" s="56"/>
      <c r="H28" s="56"/>
      <c r="I28" s="55"/>
      <c r="J28" s="56"/>
      <c r="K28" s="56"/>
      <c r="L28" s="79"/>
      <c r="M28" s="69"/>
    </row>
    <row r="29" spans="1:13" s="145" customFormat="1" ht="27" x14ac:dyDescent="0.25">
      <c r="A29" s="189"/>
      <c r="B29" s="68" t="s">
        <v>76</v>
      </c>
      <c r="C29" s="76" t="s">
        <v>38</v>
      </c>
      <c r="D29" s="21" t="s">
        <v>16</v>
      </c>
      <c r="E29" s="59">
        <v>1.0149999999999999</v>
      </c>
      <c r="F29" s="79">
        <f>E29*F25</f>
        <v>3.0449999999999999</v>
      </c>
      <c r="G29" s="79"/>
      <c r="H29" s="79"/>
      <c r="I29" s="79"/>
      <c r="J29" s="79"/>
      <c r="K29" s="79"/>
      <c r="L29" s="79"/>
      <c r="M29" s="79"/>
    </row>
    <row r="30" spans="1:13" s="145" customFormat="1" ht="27" x14ac:dyDescent="0.25">
      <c r="A30" s="189"/>
      <c r="B30" s="68" t="s">
        <v>81</v>
      </c>
      <c r="C30" s="51" t="s">
        <v>33</v>
      </c>
      <c r="D30" s="126" t="s">
        <v>16</v>
      </c>
      <c r="E30" s="59">
        <v>2.47E-2</v>
      </c>
      <c r="F30" s="59">
        <f>E30*F25</f>
        <v>7.4099999999999999E-2</v>
      </c>
      <c r="G30" s="78"/>
      <c r="H30" s="79"/>
      <c r="I30" s="78"/>
      <c r="J30" s="78"/>
      <c r="K30" s="78"/>
      <c r="L30" s="78"/>
      <c r="M30" s="79"/>
    </row>
    <row r="31" spans="1:13" s="145" customFormat="1" ht="27" x14ac:dyDescent="0.2">
      <c r="A31" s="189"/>
      <c r="B31" s="68" t="s">
        <v>77</v>
      </c>
      <c r="C31" s="76" t="s">
        <v>39</v>
      </c>
      <c r="D31" s="126" t="s">
        <v>34</v>
      </c>
      <c r="E31" s="59">
        <v>0.39</v>
      </c>
      <c r="F31" s="79">
        <f>E31*F25</f>
        <v>1.17</v>
      </c>
      <c r="G31" s="74"/>
      <c r="H31" s="79"/>
      <c r="I31" s="62"/>
      <c r="J31" s="54"/>
      <c r="K31" s="62"/>
      <c r="L31" s="62"/>
      <c r="M31" s="79"/>
    </row>
    <row r="32" spans="1:13" s="145" customFormat="1" ht="15.75" x14ac:dyDescent="0.2">
      <c r="A32" s="189"/>
      <c r="B32" s="68" t="s">
        <v>100</v>
      </c>
      <c r="C32" s="76" t="s">
        <v>40</v>
      </c>
      <c r="D32" s="126" t="s">
        <v>41</v>
      </c>
      <c r="E32" s="28">
        <v>4.6800000000000001E-2</v>
      </c>
      <c r="F32" s="79">
        <f>E32*F25</f>
        <v>0.1404</v>
      </c>
      <c r="G32" s="74"/>
      <c r="H32" s="79"/>
      <c r="I32" s="62"/>
      <c r="J32" s="54"/>
      <c r="K32" s="62"/>
      <c r="L32" s="62"/>
      <c r="M32" s="79"/>
    </row>
    <row r="33" spans="1:13" s="145" customFormat="1" ht="15.75" x14ac:dyDescent="0.2">
      <c r="A33" s="189"/>
      <c r="B33" s="68" t="s">
        <v>78</v>
      </c>
      <c r="C33" s="76" t="s">
        <v>42</v>
      </c>
      <c r="D33" s="126" t="s">
        <v>43</v>
      </c>
      <c r="E33" s="28">
        <v>7.9299999999999995E-2</v>
      </c>
      <c r="F33" s="79">
        <f>E33*F25</f>
        <v>0.2379</v>
      </c>
      <c r="G33" s="74"/>
      <c r="H33" s="79"/>
      <c r="I33" s="62"/>
      <c r="J33" s="54"/>
      <c r="K33" s="62"/>
      <c r="L33" s="62"/>
      <c r="M33" s="79"/>
    </row>
    <row r="34" spans="1:13" s="145" customFormat="1" ht="13.5" x14ac:dyDescent="0.2">
      <c r="A34" s="189"/>
      <c r="B34" s="143"/>
      <c r="C34" s="76" t="s">
        <v>44</v>
      </c>
      <c r="D34" s="126" t="s">
        <v>45</v>
      </c>
      <c r="E34" s="59">
        <v>1.93</v>
      </c>
      <c r="F34" s="79">
        <f>E34*F25</f>
        <v>5.79</v>
      </c>
      <c r="G34" s="74"/>
      <c r="H34" s="79"/>
      <c r="I34" s="62"/>
      <c r="J34" s="54"/>
      <c r="K34" s="62"/>
      <c r="L34" s="62"/>
      <c r="M34" s="79"/>
    </row>
    <row r="35" spans="1:13" s="145" customFormat="1" ht="13.5" x14ac:dyDescent="0.2">
      <c r="A35" s="190"/>
      <c r="B35" s="143"/>
      <c r="C35" s="76" t="s">
        <v>31</v>
      </c>
      <c r="D35" s="126" t="s">
        <v>15</v>
      </c>
      <c r="E35" s="59">
        <v>1.56</v>
      </c>
      <c r="F35" s="79">
        <f>E35*F25</f>
        <v>4.68</v>
      </c>
      <c r="G35" s="74"/>
      <c r="H35" s="79"/>
      <c r="I35" s="62"/>
      <c r="J35" s="54"/>
      <c r="K35" s="62"/>
      <c r="L35" s="62"/>
      <c r="M35" s="79"/>
    </row>
    <row r="36" spans="1:13" s="145" customFormat="1" ht="81" x14ac:dyDescent="0.25">
      <c r="A36" s="101"/>
      <c r="B36" s="66"/>
      <c r="C36" s="141" t="s">
        <v>127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</row>
    <row r="37" spans="1:13" s="145" customFormat="1" ht="54" x14ac:dyDescent="0.25">
      <c r="A37" s="175" t="s">
        <v>28</v>
      </c>
      <c r="B37" s="126" t="s">
        <v>105</v>
      </c>
      <c r="C37" s="76" t="s">
        <v>74</v>
      </c>
      <c r="D37" s="49" t="s">
        <v>16</v>
      </c>
      <c r="E37" s="78"/>
      <c r="F37" s="67">
        <v>60</v>
      </c>
      <c r="G37" s="78"/>
      <c r="H37" s="78"/>
      <c r="I37" s="78"/>
      <c r="J37" s="77"/>
      <c r="K37" s="50"/>
      <c r="L37" s="50"/>
      <c r="M37" s="77"/>
    </row>
    <row r="38" spans="1:13" s="145" customFormat="1" ht="13.5" x14ac:dyDescent="0.25">
      <c r="A38" s="176"/>
      <c r="B38" s="78"/>
      <c r="C38" s="51" t="s">
        <v>75</v>
      </c>
      <c r="D38" s="72" t="s">
        <v>13</v>
      </c>
      <c r="E38" s="90">
        <f>2.28*1.15+0.6</f>
        <v>3.2219999999999995</v>
      </c>
      <c r="F38" s="69">
        <f>E38*F37</f>
        <v>193.31999999999996</v>
      </c>
      <c r="G38" s="69"/>
      <c r="H38" s="70"/>
      <c r="I38" s="52"/>
      <c r="J38" s="79"/>
      <c r="K38" s="79"/>
      <c r="L38" s="64"/>
      <c r="M38" s="69"/>
    </row>
    <row r="39" spans="1:13" s="145" customFormat="1" ht="15.75" x14ac:dyDescent="0.2">
      <c r="A39" s="176"/>
      <c r="B39" s="68" t="s">
        <v>23</v>
      </c>
      <c r="C39" s="76" t="s">
        <v>24</v>
      </c>
      <c r="D39" s="126" t="s">
        <v>16</v>
      </c>
      <c r="E39" s="78"/>
      <c r="F39" s="67">
        <f>F37</f>
        <v>60</v>
      </c>
      <c r="G39" s="64"/>
      <c r="H39" s="62"/>
      <c r="I39" s="67"/>
      <c r="J39" s="142"/>
      <c r="K39" s="41"/>
      <c r="L39" s="77"/>
      <c r="M39" s="77"/>
    </row>
    <row r="40" spans="1:13" s="145" customFormat="1" ht="18" customHeight="1" x14ac:dyDescent="0.2">
      <c r="A40" s="176"/>
      <c r="B40" s="68"/>
      <c r="C40" s="76" t="s">
        <v>21</v>
      </c>
      <c r="D40" s="126" t="s">
        <v>13</v>
      </c>
      <c r="E40" s="42">
        <v>3.2299999999999998E-3</v>
      </c>
      <c r="F40" s="59">
        <f>E40*F39</f>
        <v>0.1938</v>
      </c>
      <c r="G40" s="64"/>
      <c r="H40" s="62"/>
      <c r="I40" s="67"/>
      <c r="J40" s="79"/>
      <c r="K40" s="69"/>
      <c r="L40" s="79"/>
      <c r="M40" s="69"/>
    </row>
    <row r="41" spans="1:13" s="145" customFormat="1" ht="18" customHeight="1" x14ac:dyDescent="0.2">
      <c r="A41" s="176"/>
      <c r="B41" s="68" t="s">
        <v>73</v>
      </c>
      <c r="C41" s="76" t="s">
        <v>25</v>
      </c>
      <c r="D41" s="126" t="s">
        <v>22</v>
      </c>
      <c r="E41" s="40">
        <v>3.62E-3</v>
      </c>
      <c r="F41" s="59">
        <f>E41*F39</f>
        <v>0.2172</v>
      </c>
      <c r="G41" s="64"/>
      <c r="H41" s="62"/>
      <c r="I41" s="67"/>
      <c r="J41" s="79"/>
      <c r="K41" s="70"/>
      <c r="L41" s="79"/>
      <c r="M41" s="79"/>
    </row>
    <row r="42" spans="1:13" s="145" customFormat="1" ht="18" customHeight="1" x14ac:dyDescent="0.2">
      <c r="A42" s="176"/>
      <c r="B42" s="68"/>
      <c r="C42" s="76" t="s">
        <v>26</v>
      </c>
      <c r="D42" s="126" t="s">
        <v>15</v>
      </c>
      <c r="E42" s="78">
        <v>1.7999999999999998E-4</v>
      </c>
      <c r="F42" s="28">
        <f>E42*F39</f>
        <v>1.0799999999999999E-2</v>
      </c>
      <c r="G42" s="64"/>
      <c r="H42" s="62"/>
      <c r="I42" s="67"/>
      <c r="J42" s="79"/>
      <c r="K42" s="69"/>
      <c r="L42" s="79"/>
      <c r="M42" s="79"/>
    </row>
    <row r="43" spans="1:13" s="145" customFormat="1" ht="18" customHeight="1" x14ac:dyDescent="0.2">
      <c r="A43" s="177"/>
      <c r="B43" s="68" t="s">
        <v>27</v>
      </c>
      <c r="C43" s="76" t="s">
        <v>68</v>
      </c>
      <c r="D43" s="126" t="s">
        <v>17</v>
      </c>
      <c r="E43" s="43"/>
      <c r="F43" s="79">
        <f>F37*1.75</f>
        <v>105</v>
      </c>
      <c r="G43" s="64"/>
      <c r="H43" s="62"/>
      <c r="I43" s="67"/>
      <c r="J43" s="79"/>
      <c r="K43" s="146"/>
      <c r="L43" s="77"/>
      <c r="M43" s="77"/>
    </row>
    <row r="44" spans="1:13" s="145" customFormat="1" ht="54" customHeight="1" x14ac:dyDescent="0.25">
      <c r="A44" s="175" t="s">
        <v>29</v>
      </c>
      <c r="B44" s="68"/>
      <c r="C44" s="154" t="s">
        <v>128</v>
      </c>
      <c r="D44" s="72"/>
      <c r="E44" s="96"/>
      <c r="F44" s="69"/>
      <c r="G44" s="71"/>
      <c r="H44" s="69"/>
      <c r="I44" s="69"/>
      <c r="J44" s="69"/>
      <c r="K44" s="69"/>
      <c r="L44" s="67"/>
      <c r="M44" s="69"/>
    </row>
    <row r="45" spans="1:13" s="145" customFormat="1" ht="27" x14ac:dyDescent="0.25">
      <c r="A45" s="176"/>
      <c r="B45" s="68" t="s">
        <v>79</v>
      </c>
      <c r="C45" s="141" t="s">
        <v>130</v>
      </c>
      <c r="D45" s="126" t="s">
        <v>16</v>
      </c>
      <c r="E45" s="43"/>
      <c r="F45" s="67">
        <f>F50*1.2*0.2*1.1</f>
        <v>11.880000000000003</v>
      </c>
      <c r="G45" s="64"/>
      <c r="H45" s="77"/>
      <c r="I45" s="19"/>
      <c r="J45" s="77"/>
      <c r="K45" s="146"/>
      <c r="L45" s="77"/>
      <c r="M45" s="77"/>
    </row>
    <row r="46" spans="1:13" s="145" customFormat="1" ht="13.5" x14ac:dyDescent="0.25">
      <c r="A46" s="176"/>
      <c r="B46" s="68"/>
      <c r="C46" s="26" t="s">
        <v>12</v>
      </c>
      <c r="D46" s="46" t="s">
        <v>13</v>
      </c>
      <c r="E46" s="79">
        <f>2.75</f>
        <v>2.75</v>
      </c>
      <c r="F46" s="57">
        <f>E46*F45</f>
        <v>32.670000000000009</v>
      </c>
      <c r="G46" s="47"/>
      <c r="H46" s="48"/>
      <c r="I46" s="45"/>
      <c r="J46" s="47"/>
      <c r="K46" s="48"/>
      <c r="L46" s="48"/>
      <c r="M46" s="47"/>
    </row>
    <row r="47" spans="1:13" s="145" customFormat="1" ht="27" x14ac:dyDescent="0.2">
      <c r="A47" s="176"/>
      <c r="B47" s="68" t="s">
        <v>80</v>
      </c>
      <c r="C47" s="76" t="s">
        <v>91</v>
      </c>
      <c r="D47" s="23" t="s">
        <v>22</v>
      </c>
      <c r="E47" s="59">
        <f>0.48</f>
        <v>0.48</v>
      </c>
      <c r="F47" s="79">
        <f>E47*F45</f>
        <v>5.7024000000000008</v>
      </c>
      <c r="G47" s="74"/>
      <c r="H47" s="79"/>
      <c r="I47" s="62"/>
      <c r="J47" s="54"/>
      <c r="K47" s="69"/>
      <c r="L47" s="79"/>
      <c r="M47" s="69"/>
    </row>
    <row r="48" spans="1:13" s="145" customFormat="1" ht="13.5" x14ac:dyDescent="0.25">
      <c r="A48" s="176"/>
      <c r="B48" s="68"/>
      <c r="C48" s="26" t="s">
        <v>52</v>
      </c>
      <c r="D48" s="56" t="s">
        <v>15</v>
      </c>
      <c r="E48" s="59">
        <f>0.575</f>
        <v>0.57499999999999996</v>
      </c>
      <c r="F48" s="58">
        <f>E48*F45</f>
        <v>6.8310000000000013</v>
      </c>
      <c r="G48" s="56"/>
      <c r="H48" s="56"/>
      <c r="I48" s="55"/>
      <c r="J48" s="56"/>
      <c r="K48" s="56"/>
      <c r="L48" s="79"/>
      <c r="M48" s="69"/>
    </row>
    <row r="49" spans="1:16" s="145" customFormat="1" ht="27" x14ac:dyDescent="0.25">
      <c r="A49" s="176"/>
      <c r="B49" s="68" t="s">
        <v>81</v>
      </c>
      <c r="C49" s="27" t="s">
        <v>33</v>
      </c>
      <c r="D49" s="126" t="s">
        <v>16</v>
      </c>
      <c r="E49" s="39">
        <v>4.3499999999999997E-2</v>
      </c>
      <c r="F49" s="79">
        <f>E49*F45</f>
        <v>0.51678000000000013</v>
      </c>
      <c r="G49" s="64"/>
      <c r="H49" s="69"/>
      <c r="I49" s="69"/>
      <c r="J49" s="69"/>
      <c r="K49" s="69"/>
      <c r="L49" s="69"/>
      <c r="M49" s="69"/>
    </row>
    <row r="50" spans="1:16" s="145" customFormat="1" ht="30.75" customHeight="1" x14ac:dyDescent="0.25">
      <c r="A50" s="176"/>
      <c r="B50" s="68" t="s">
        <v>131</v>
      </c>
      <c r="C50" s="27" t="s">
        <v>129</v>
      </c>
      <c r="D50" s="126" t="s">
        <v>95</v>
      </c>
      <c r="E50" s="43"/>
      <c r="F50" s="67">
        <v>45</v>
      </c>
      <c r="G50" s="64"/>
      <c r="H50" s="69"/>
      <c r="I50" s="67"/>
      <c r="J50" s="79"/>
      <c r="K50" s="146"/>
      <c r="L50" s="77"/>
      <c r="M50" s="69"/>
    </row>
    <row r="51" spans="1:16" s="145" customFormat="1" ht="19.5" customHeight="1" x14ac:dyDescent="0.2">
      <c r="A51" s="177"/>
      <c r="B51" s="68" t="s">
        <v>63</v>
      </c>
      <c r="C51" s="27" t="s">
        <v>94</v>
      </c>
      <c r="D51" s="126" t="s">
        <v>17</v>
      </c>
      <c r="E51" s="43"/>
      <c r="F51" s="79">
        <f>F45*2.4</f>
        <v>28.512000000000004</v>
      </c>
      <c r="G51" s="64"/>
      <c r="H51" s="62"/>
      <c r="I51" s="67"/>
      <c r="J51" s="79"/>
      <c r="K51" s="146"/>
      <c r="L51" s="19"/>
      <c r="M51" s="77"/>
    </row>
    <row r="52" spans="1:16" s="145" customFormat="1" ht="15" customHeight="1" x14ac:dyDescent="0.25">
      <c r="A52" s="68"/>
      <c r="B52" s="68"/>
      <c r="C52" s="156" t="s">
        <v>8</v>
      </c>
      <c r="D52" s="155" t="s">
        <v>15</v>
      </c>
      <c r="E52" s="50"/>
      <c r="F52" s="19"/>
      <c r="G52" s="158"/>
      <c r="H52" s="142"/>
      <c r="I52" s="19"/>
      <c r="J52" s="142"/>
      <c r="K52" s="41"/>
      <c r="L52" s="77"/>
      <c r="M52" s="77"/>
      <c r="O52" s="149"/>
      <c r="P52" s="149"/>
    </row>
    <row r="53" spans="1:16" s="145" customFormat="1" ht="15" customHeight="1" x14ac:dyDescent="0.25">
      <c r="A53" s="68"/>
      <c r="B53" s="68"/>
      <c r="C53" s="76" t="s">
        <v>46</v>
      </c>
      <c r="D53" s="126" t="s">
        <v>47</v>
      </c>
      <c r="E53" s="88"/>
      <c r="F53" s="59"/>
      <c r="G53" s="64"/>
      <c r="H53" s="79"/>
      <c r="I53" s="67"/>
      <c r="J53" s="79"/>
      <c r="K53" s="69"/>
      <c r="L53" s="79"/>
      <c r="M53" s="69"/>
    </row>
    <row r="54" spans="1:16" s="145" customFormat="1" ht="15" customHeight="1" x14ac:dyDescent="0.25">
      <c r="A54" s="68"/>
      <c r="B54" s="68"/>
      <c r="C54" s="156" t="s">
        <v>8</v>
      </c>
      <c r="D54" s="155" t="s">
        <v>15</v>
      </c>
      <c r="E54" s="158"/>
      <c r="F54" s="19"/>
      <c r="G54" s="158"/>
      <c r="H54" s="142"/>
      <c r="I54" s="19"/>
      <c r="J54" s="142"/>
      <c r="K54" s="41"/>
      <c r="L54" s="77"/>
      <c r="M54" s="77"/>
    </row>
    <row r="55" spans="1:16" s="145" customFormat="1" ht="15" customHeight="1" x14ac:dyDescent="0.25">
      <c r="A55" s="68"/>
      <c r="B55" s="68"/>
      <c r="C55" s="76" t="s">
        <v>48</v>
      </c>
      <c r="D55" s="126" t="s">
        <v>47</v>
      </c>
      <c r="E55" s="170"/>
      <c r="F55" s="59"/>
      <c r="G55" s="64"/>
      <c r="H55" s="79"/>
      <c r="I55" s="67"/>
      <c r="J55" s="79"/>
      <c r="K55" s="69"/>
      <c r="L55" s="79"/>
      <c r="M55" s="69"/>
    </row>
    <row r="56" spans="1:16" s="145" customFormat="1" ht="15" customHeight="1" x14ac:dyDescent="0.25">
      <c r="A56" s="68"/>
      <c r="B56" s="68"/>
      <c r="C56" s="76" t="s">
        <v>8</v>
      </c>
      <c r="D56" s="126" t="s">
        <v>15</v>
      </c>
      <c r="E56" s="64"/>
      <c r="F56" s="67"/>
      <c r="G56" s="64"/>
      <c r="H56" s="142"/>
      <c r="I56" s="67"/>
      <c r="J56" s="142"/>
      <c r="K56" s="41"/>
      <c r="L56" s="77"/>
      <c r="M56" s="77"/>
    </row>
    <row r="57" spans="1:16" s="145" customFormat="1" ht="13.5" x14ac:dyDescent="0.25">
      <c r="A57" s="150"/>
      <c r="B57" s="150"/>
      <c r="C57" s="151"/>
      <c r="D57" s="150"/>
      <c r="E57" s="150"/>
      <c r="F57" s="149"/>
      <c r="G57" s="149"/>
      <c r="H57" s="149"/>
      <c r="I57" s="149"/>
      <c r="J57" s="149"/>
      <c r="K57" s="149"/>
      <c r="L57" s="149"/>
      <c r="M57" s="149"/>
    </row>
    <row r="58" spans="1:16" s="145" customFormat="1" ht="13.5" x14ac:dyDescent="0.25">
      <c r="A58" s="150"/>
      <c r="B58" s="150"/>
      <c r="C58" s="151"/>
      <c r="D58" s="150"/>
      <c r="E58" s="150"/>
      <c r="F58" s="149"/>
      <c r="G58" s="149"/>
      <c r="H58" s="149"/>
      <c r="I58" s="149"/>
      <c r="J58" s="149"/>
      <c r="K58" s="149"/>
      <c r="L58" s="149"/>
      <c r="M58" s="149"/>
    </row>
    <row r="59" spans="1:16" s="145" customFormat="1" ht="13.5" x14ac:dyDescent="0.25">
      <c r="A59" s="150"/>
      <c r="B59" s="150"/>
      <c r="C59" s="151"/>
      <c r="D59" s="150"/>
      <c r="E59" s="150"/>
      <c r="F59" s="149"/>
      <c r="G59" s="149"/>
      <c r="H59" s="149"/>
      <c r="I59" s="149"/>
      <c r="J59" s="149"/>
      <c r="K59" s="149"/>
      <c r="L59" s="149"/>
      <c r="M59" s="149"/>
    </row>
    <row r="60" spans="1:16" s="145" customFormat="1" ht="13.5" x14ac:dyDescent="0.25">
      <c r="A60" s="150"/>
      <c r="B60" s="150"/>
      <c r="C60" s="151"/>
      <c r="D60" s="150"/>
      <c r="E60" s="150"/>
      <c r="F60" s="149"/>
      <c r="G60" s="149"/>
      <c r="H60" s="149"/>
      <c r="I60" s="149"/>
      <c r="J60" s="149"/>
      <c r="K60" s="149"/>
      <c r="L60" s="149"/>
      <c r="M60" s="149"/>
    </row>
    <row r="61" spans="1:16" s="145" customFormat="1" ht="13.5" x14ac:dyDescent="0.25">
      <c r="A61" s="150"/>
      <c r="B61" s="150"/>
      <c r="C61" s="151"/>
      <c r="D61" s="150"/>
      <c r="E61" s="150"/>
      <c r="F61" s="149"/>
      <c r="G61" s="149"/>
      <c r="H61" s="149"/>
      <c r="I61" s="149"/>
      <c r="J61" s="149"/>
      <c r="K61" s="149"/>
      <c r="L61" s="149"/>
      <c r="M61" s="149"/>
    </row>
    <row r="62" spans="1:16" s="145" customFormat="1" ht="13.5" x14ac:dyDescent="0.25">
      <c r="A62" s="150"/>
      <c r="B62" s="150"/>
      <c r="C62" s="151"/>
      <c r="D62" s="150"/>
      <c r="E62" s="150"/>
      <c r="F62" s="149"/>
      <c r="G62" s="149"/>
      <c r="H62" s="149"/>
      <c r="I62" s="149"/>
      <c r="J62" s="149"/>
      <c r="K62" s="149"/>
      <c r="L62" s="149"/>
      <c r="M62" s="149"/>
    </row>
    <row r="63" spans="1:16" s="145" customFormat="1" ht="13.5" x14ac:dyDescent="0.25">
      <c r="A63" s="150"/>
      <c r="B63" s="150"/>
      <c r="C63" s="151"/>
      <c r="D63" s="150"/>
      <c r="E63" s="150"/>
      <c r="F63" s="149"/>
      <c r="G63" s="149"/>
      <c r="H63" s="149"/>
      <c r="I63" s="149"/>
      <c r="J63" s="149"/>
      <c r="K63" s="149"/>
      <c r="L63" s="149"/>
      <c r="M63" s="149"/>
    </row>
    <row r="64" spans="1:16" s="145" customFormat="1" ht="13.5" x14ac:dyDescent="0.25">
      <c r="A64" s="150"/>
      <c r="B64" s="150"/>
      <c r="C64" s="151"/>
      <c r="D64" s="150"/>
      <c r="E64" s="150"/>
      <c r="F64" s="149"/>
      <c r="G64" s="149"/>
      <c r="H64" s="149"/>
      <c r="I64" s="149"/>
      <c r="J64" s="149"/>
      <c r="K64" s="149"/>
      <c r="L64" s="149"/>
      <c r="M64" s="149"/>
    </row>
    <row r="65" spans="1:13" s="145" customFormat="1" ht="13.5" x14ac:dyDescent="0.25">
      <c r="A65" s="150"/>
      <c r="B65" s="150"/>
      <c r="C65" s="151"/>
      <c r="D65" s="150"/>
      <c r="E65" s="150"/>
      <c r="F65" s="149"/>
      <c r="G65" s="149"/>
      <c r="H65" s="149"/>
      <c r="I65" s="149"/>
      <c r="J65" s="149"/>
      <c r="K65" s="149"/>
      <c r="L65" s="149"/>
      <c r="M65" s="149"/>
    </row>
    <row r="66" spans="1:13" s="145" customFormat="1" ht="13.5" x14ac:dyDescent="0.25">
      <c r="A66" s="150"/>
      <c r="B66" s="150"/>
      <c r="C66" s="151"/>
      <c r="D66" s="150"/>
      <c r="E66" s="150"/>
      <c r="F66" s="149"/>
      <c r="G66" s="149"/>
      <c r="H66" s="149"/>
      <c r="I66" s="149"/>
      <c r="J66" s="149"/>
      <c r="K66" s="149"/>
      <c r="L66" s="149"/>
      <c r="M66" s="149"/>
    </row>
    <row r="67" spans="1:13" s="145" customFormat="1" ht="13.5" x14ac:dyDescent="0.25">
      <c r="A67" s="150"/>
      <c r="B67" s="150"/>
      <c r="C67" s="151"/>
      <c r="D67" s="150"/>
      <c r="E67" s="150"/>
      <c r="F67" s="149"/>
      <c r="G67" s="149"/>
      <c r="H67" s="149"/>
      <c r="I67" s="149"/>
      <c r="J67" s="149"/>
      <c r="K67" s="149"/>
      <c r="L67" s="149"/>
      <c r="M67" s="149"/>
    </row>
    <row r="68" spans="1:13" s="145" customFormat="1" ht="13.5" x14ac:dyDescent="0.25">
      <c r="A68" s="150"/>
      <c r="B68" s="150"/>
      <c r="C68" s="151"/>
      <c r="D68" s="150"/>
      <c r="E68" s="150"/>
      <c r="F68" s="149"/>
      <c r="G68" s="149"/>
      <c r="H68" s="149"/>
      <c r="I68" s="149"/>
      <c r="J68" s="149"/>
      <c r="K68" s="149"/>
      <c r="L68" s="149"/>
      <c r="M68" s="149"/>
    </row>
    <row r="69" spans="1:13" s="145" customFormat="1" ht="13.5" x14ac:dyDescent="0.25">
      <c r="A69" s="150"/>
      <c r="B69" s="150"/>
      <c r="C69" s="151"/>
      <c r="D69" s="150"/>
      <c r="E69" s="150"/>
      <c r="F69" s="149"/>
      <c r="G69" s="149"/>
      <c r="H69" s="149"/>
      <c r="I69" s="149"/>
      <c r="J69" s="149"/>
      <c r="K69" s="149"/>
      <c r="L69" s="149"/>
      <c r="M69" s="149"/>
    </row>
    <row r="70" spans="1:13" s="145" customFormat="1" ht="13.5" x14ac:dyDescent="0.25">
      <c r="A70" s="150"/>
      <c r="B70" s="150"/>
      <c r="C70" s="151"/>
      <c r="D70" s="150"/>
      <c r="E70" s="150"/>
      <c r="F70" s="149"/>
      <c r="G70" s="149"/>
      <c r="H70" s="149"/>
      <c r="I70" s="149"/>
      <c r="J70" s="149"/>
      <c r="K70" s="149"/>
      <c r="L70" s="149"/>
      <c r="M70" s="149"/>
    </row>
    <row r="71" spans="1:13" s="145" customFormat="1" ht="13.5" x14ac:dyDescent="0.25">
      <c r="A71" s="150"/>
      <c r="B71" s="150"/>
      <c r="C71" s="151"/>
      <c r="D71" s="150"/>
      <c r="E71" s="150"/>
      <c r="F71" s="149"/>
      <c r="G71" s="149"/>
      <c r="H71" s="149"/>
      <c r="I71" s="149"/>
      <c r="J71" s="149"/>
      <c r="K71" s="149"/>
      <c r="L71" s="149"/>
      <c r="M71" s="149"/>
    </row>
    <row r="72" spans="1:13" s="145" customFormat="1" ht="13.5" x14ac:dyDescent="0.25">
      <c r="A72" s="150"/>
      <c r="B72" s="150"/>
      <c r="C72" s="151"/>
      <c r="D72" s="150"/>
      <c r="E72" s="150"/>
      <c r="F72" s="149"/>
      <c r="G72" s="149"/>
      <c r="H72" s="149"/>
      <c r="I72" s="149"/>
      <c r="J72" s="149"/>
      <c r="K72" s="149"/>
      <c r="L72" s="149"/>
      <c r="M72" s="149"/>
    </row>
    <row r="73" spans="1:13" s="145" customFormat="1" ht="13.5" x14ac:dyDescent="0.25">
      <c r="A73" s="150"/>
      <c r="B73" s="150"/>
      <c r="C73" s="151"/>
      <c r="D73" s="150"/>
      <c r="E73" s="150"/>
      <c r="F73" s="149"/>
      <c r="G73" s="149"/>
      <c r="H73" s="149"/>
      <c r="I73" s="149"/>
      <c r="J73" s="149"/>
      <c r="K73" s="149"/>
      <c r="L73" s="149"/>
      <c r="M73" s="149"/>
    </row>
    <row r="74" spans="1:13" s="145" customFormat="1" ht="13.5" x14ac:dyDescent="0.25">
      <c r="A74" s="150"/>
      <c r="B74" s="150"/>
      <c r="C74" s="151"/>
      <c r="D74" s="150"/>
      <c r="E74" s="150"/>
      <c r="F74" s="149"/>
      <c r="G74" s="149"/>
      <c r="H74" s="149"/>
      <c r="I74" s="149"/>
      <c r="J74" s="149"/>
      <c r="K74" s="149"/>
      <c r="L74" s="149"/>
      <c r="M74" s="149"/>
    </row>
    <row r="75" spans="1:13" s="145" customFormat="1" ht="13.5" x14ac:dyDescent="0.25">
      <c r="A75" s="150"/>
      <c r="B75" s="150"/>
      <c r="C75" s="151"/>
      <c r="D75" s="150"/>
      <c r="E75" s="150"/>
      <c r="F75" s="149"/>
      <c r="G75" s="149"/>
      <c r="H75" s="149"/>
      <c r="I75" s="149"/>
      <c r="J75" s="149"/>
      <c r="K75" s="149"/>
      <c r="L75" s="149"/>
      <c r="M75" s="149"/>
    </row>
    <row r="76" spans="1:13" s="145" customFormat="1" ht="13.5" x14ac:dyDescent="0.25">
      <c r="A76" s="150"/>
      <c r="B76" s="150"/>
      <c r="C76" s="151"/>
      <c r="D76" s="150"/>
      <c r="E76" s="150"/>
      <c r="F76" s="149"/>
      <c r="G76" s="149"/>
      <c r="H76" s="149"/>
      <c r="I76" s="149"/>
      <c r="J76" s="149"/>
      <c r="K76" s="149"/>
      <c r="L76" s="149"/>
      <c r="M76" s="149"/>
    </row>
    <row r="77" spans="1:13" s="145" customFormat="1" ht="13.5" x14ac:dyDescent="0.25">
      <c r="A77" s="150"/>
      <c r="B77" s="150"/>
      <c r="C77" s="151"/>
      <c r="D77" s="150"/>
      <c r="E77" s="150"/>
      <c r="F77" s="149"/>
      <c r="G77" s="149"/>
      <c r="H77" s="149"/>
      <c r="I77" s="149"/>
      <c r="J77" s="149"/>
      <c r="K77" s="149"/>
      <c r="L77" s="149"/>
      <c r="M77" s="149"/>
    </row>
    <row r="78" spans="1:13" s="145" customFormat="1" ht="13.5" x14ac:dyDescent="0.25">
      <c r="A78" s="150"/>
      <c r="B78" s="150"/>
      <c r="C78" s="151"/>
      <c r="D78" s="150"/>
      <c r="E78" s="150"/>
      <c r="F78" s="149"/>
      <c r="G78" s="149"/>
      <c r="H78" s="149"/>
      <c r="I78" s="149"/>
      <c r="J78" s="149"/>
      <c r="K78" s="149"/>
      <c r="L78" s="149"/>
      <c r="M78" s="149"/>
    </row>
    <row r="79" spans="1:13" s="145" customFormat="1" ht="13.5" x14ac:dyDescent="0.25">
      <c r="A79" s="150"/>
      <c r="B79" s="150"/>
      <c r="C79" s="151"/>
      <c r="D79" s="150"/>
      <c r="E79" s="150"/>
      <c r="F79" s="149"/>
      <c r="G79" s="149"/>
      <c r="H79" s="149"/>
      <c r="I79" s="149"/>
      <c r="J79" s="149"/>
      <c r="K79" s="149"/>
      <c r="L79" s="149"/>
      <c r="M79" s="149"/>
    </row>
    <row r="80" spans="1:13" s="145" customFormat="1" ht="13.5" x14ac:dyDescent="0.25">
      <c r="A80" s="150"/>
      <c r="B80" s="150"/>
      <c r="C80" s="151"/>
      <c r="D80" s="150"/>
      <c r="E80" s="150"/>
      <c r="F80" s="149"/>
      <c r="G80" s="149"/>
      <c r="H80" s="149"/>
      <c r="I80" s="149"/>
      <c r="J80" s="149"/>
      <c r="K80" s="149"/>
      <c r="L80" s="149"/>
      <c r="M80" s="149"/>
    </row>
    <row r="81" spans="1:13" s="145" customFormat="1" ht="13.5" x14ac:dyDescent="0.25">
      <c r="A81" s="150"/>
      <c r="B81" s="150"/>
      <c r="C81" s="151"/>
      <c r="D81" s="150"/>
      <c r="E81" s="150"/>
      <c r="F81" s="149"/>
      <c r="G81" s="149"/>
      <c r="H81" s="149"/>
      <c r="I81" s="149"/>
      <c r="J81" s="149"/>
      <c r="K81" s="149"/>
      <c r="L81" s="149"/>
      <c r="M81" s="149"/>
    </row>
    <row r="82" spans="1:13" s="145" customFormat="1" ht="13.5" x14ac:dyDescent="0.25">
      <c r="A82" s="150"/>
      <c r="B82" s="150"/>
      <c r="C82" s="151"/>
      <c r="D82" s="150"/>
      <c r="E82" s="150"/>
      <c r="F82" s="149"/>
      <c r="G82" s="149"/>
      <c r="H82" s="149"/>
      <c r="I82" s="149"/>
      <c r="J82" s="149"/>
      <c r="K82" s="149"/>
      <c r="L82" s="149"/>
      <c r="M82" s="149"/>
    </row>
    <row r="83" spans="1:13" s="145" customFormat="1" ht="13.5" x14ac:dyDescent="0.25">
      <c r="A83" s="150"/>
      <c r="B83" s="150"/>
      <c r="C83" s="151"/>
      <c r="D83" s="150"/>
      <c r="E83" s="150"/>
      <c r="F83" s="149"/>
      <c r="G83" s="149"/>
      <c r="H83" s="149"/>
      <c r="I83" s="149"/>
      <c r="J83" s="149"/>
      <c r="K83" s="149"/>
      <c r="L83" s="149"/>
      <c r="M83" s="149"/>
    </row>
    <row r="84" spans="1:13" s="145" customFormat="1" ht="13.5" x14ac:dyDescent="0.25">
      <c r="A84" s="150"/>
      <c r="B84" s="150"/>
      <c r="C84" s="151"/>
      <c r="D84" s="150"/>
      <c r="E84" s="150"/>
      <c r="F84" s="149"/>
      <c r="G84" s="149"/>
      <c r="H84" s="149"/>
      <c r="I84" s="149"/>
      <c r="J84" s="149"/>
      <c r="K84" s="149"/>
      <c r="L84" s="149"/>
      <c r="M84" s="149"/>
    </row>
    <row r="85" spans="1:13" s="145" customFormat="1" ht="13.5" x14ac:dyDescent="0.25">
      <c r="A85" s="150"/>
      <c r="B85" s="150"/>
      <c r="C85" s="151"/>
      <c r="D85" s="150"/>
      <c r="E85" s="150"/>
      <c r="F85" s="149"/>
      <c r="G85" s="149"/>
      <c r="H85" s="149"/>
      <c r="I85" s="149"/>
      <c r="J85" s="149"/>
      <c r="K85" s="149"/>
      <c r="L85" s="149"/>
      <c r="M85" s="149"/>
    </row>
    <row r="86" spans="1:13" s="145" customFormat="1" ht="13.5" x14ac:dyDescent="0.25">
      <c r="A86" s="150"/>
      <c r="B86" s="150"/>
      <c r="C86" s="151"/>
      <c r="D86" s="150"/>
      <c r="E86" s="150"/>
      <c r="F86" s="149"/>
      <c r="G86" s="149"/>
      <c r="H86" s="149"/>
      <c r="I86" s="149"/>
      <c r="J86" s="149"/>
      <c r="K86" s="149"/>
      <c r="L86" s="149"/>
      <c r="M86" s="149"/>
    </row>
    <row r="87" spans="1:13" s="145" customFormat="1" ht="13.5" x14ac:dyDescent="0.25">
      <c r="A87" s="150"/>
      <c r="B87" s="150"/>
      <c r="C87" s="151"/>
      <c r="D87" s="150"/>
      <c r="E87" s="150"/>
      <c r="F87" s="149"/>
      <c r="G87" s="149"/>
      <c r="H87" s="149"/>
      <c r="I87" s="149"/>
      <c r="J87" s="149"/>
      <c r="K87" s="149"/>
      <c r="L87" s="149"/>
      <c r="M87" s="149"/>
    </row>
    <row r="88" spans="1:13" s="145" customFormat="1" ht="13.5" x14ac:dyDescent="0.25">
      <c r="A88" s="150"/>
      <c r="B88" s="150"/>
      <c r="C88" s="151"/>
      <c r="D88" s="150"/>
      <c r="E88" s="150"/>
      <c r="F88" s="149"/>
      <c r="G88" s="149"/>
      <c r="H88" s="149"/>
      <c r="I88" s="149"/>
      <c r="J88" s="149"/>
      <c r="K88" s="149"/>
      <c r="L88" s="149"/>
      <c r="M88" s="149"/>
    </row>
    <row r="89" spans="1:13" s="145" customFormat="1" ht="13.5" x14ac:dyDescent="0.25">
      <c r="A89" s="150"/>
      <c r="B89" s="150"/>
      <c r="C89" s="151"/>
      <c r="D89" s="150"/>
      <c r="E89" s="150"/>
      <c r="F89" s="149"/>
      <c r="G89" s="149"/>
      <c r="H89" s="149"/>
      <c r="I89" s="149"/>
      <c r="J89" s="149"/>
      <c r="K89" s="149"/>
      <c r="L89" s="149"/>
      <c r="M89" s="149"/>
    </row>
    <row r="90" spans="1:13" s="145" customFormat="1" ht="13.5" x14ac:dyDescent="0.25">
      <c r="A90" s="150"/>
      <c r="B90" s="150"/>
      <c r="C90" s="151"/>
      <c r="D90" s="150"/>
      <c r="E90" s="150"/>
      <c r="F90" s="149"/>
      <c r="G90" s="149"/>
      <c r="H90" s="149"/>
      <c r="I90" s="149"/>
      <c r="J90" s="149"/>
      <c r="K90" s="149"/>
      <c r="L90" s="149"/>
      <c r="M90" s="149"/>
    </row>
    <row r="91" spans="1:13" s="145" customFormat="1" ht="13.5" x14ac:dyDescent="0.25">
      <c r="A91" s="150"/>
      <c r="B91" s="150"/>
      <c r="C91" s="151"/>
      <c r="D91" s="150"/>
      <c r="E91" s="150"/>
      <c r="F91" s="149"/>
      <c r="G91" s="149"/>
      <c r="H91" s="149"/>
      <c r="I91" s="149"/>
      <c r="J91" s="149"/>
      <c r="K91" s="149"/>
      <c r="L91" s="149"/>
      <c r="M91" s="149"/>
    </row>
    <row r="92" spans="1:13" s="145" customFormat="1" ht="13.5" x14ac:dyDescent="0.25">
      <c r="A92" s="150"/>
      <c r="B92" s="150"/>
      <c r="C92" s="151"/>
      <c r="D92" s="150"/>
      <c r="E92" s="150"/>
      <c r="F92" s="149"/>
      <c r="G92" s="149"/>
      <c r="H92" s="149"/>
      <c r="I92" s="149"/>
      <c r="J92" s="149"/>
      <c r="K92" s="149"/>
      <c r="L92" s="149"/>
      <c r="M92" s="149"/>
    </row>
    <row r="93" spans="1:13" s="145" customFormat="1" ht="13.5" x14ac:dyDescent="0.25">
      <c r="A93" s="150"/>
      <c r="B93" s="150"/>
      <c r="C93" s="151"/>
      <c r="D93" s="150"/>
      <c r="E93" s="150"/>
    </row>
    <row r="94" spans="1:13" s="145" customFormat="1" ht="13.5" x14ac:dyDescent="0.25">
      <c r="C94" s="152"/>
    </row>
    <row r="95" spans="1:13" s="145" customFormat="1" ht="13.5" x14ac:dyDescent="0.25">
      <c r="C95" s="152"/>
    </row>
    <row r="96" spans="1:13" s="145" customFormat="1" ht="13.5" x14ac:dyDescent="0.25">
      <c r="C96" s="152"/>
    </row>
    <row r="97" spans="3:3" s="145" customFormat="1" ht="13.5" x14ac:dyDescent="0.25">
      <c r="C97" s="152"/>
    </row>
    <row r="98" spans="3:3" s="145" customFormat="1" ht="13.5" x14ac:dyDescent="0.25">
      <c r="C98" s="152"/>
    </row>
    <row r="99" spans="3:3" s="145" customFormat="1" ht="13.5" x14ac:dyDescent="0.25">
      <c r="C99" s="152"/>
    </row>
    <row r="100" spans="3:3" s="145" customFormat="1" ht="13.5" x14ac:dyDescent="0.25">
      <c r="C100" s="152"/>
    </row>
    <row r="101" spans="3:3" s="145" customFormat="1" ht="13.5" x14ac:dyDescent="0.25">
      <c r="C101" s="152"/>
    </row>
    <row r="102" spans="3:3" s="145" customFormat="1" ht="13.5" x14ac:dyDescent="0.25">
      <c r="C102" s="152"/>
    </row>
    <row r="103" spans="3:3" s="145" customFormat="1" ht="13.5" x14ac:dyDescent="0.25">
      <c r="C103" s="152"/>
    </row>
    <row r="104" spans="3:3" s="145" customFormat="1" ht="13.5" x14ac:dyDescent="0.25">
      <c r="C104" s="152"/>
    </row>
    <row r="105" spans="3:3" s="145" customFormat="1" ht="13.5" x14ac:dyDescent="0.25">
      <c r="C105" s="152"/>
    </row>
    <row r="106" spans="3:3" s="145" customFormat="1" ht="13.5" x14ac:dyDescent="0.25">
      <c r="C106" s="152"/>
    </row>
    <row r="107" spans="3:3" s="145" customFormat="1" ht="13.5" x14ac:dyDescent="0.25">
      <c r="C107" s="152"/>
    </row>
    <row r="108" spans="3:3" s="145" customFormat="1" ht="13.5" x14ac:dyDescent="0.25">
      <c r="C108" s="152"/>
    </row>
    <row r="109" spans="3:3" s="145" customFormat="1" ht="13.5" x14ac:dyDescent="0.25">
      <c r="C109" s="152"/>
    </row>
    <row r="110" spans="3:3" s="145" customFormat="1" ht="13.5" x14ac:dyDescent="0.25">
      <c r="C110" s="152"/>
    </row>
    <row r="111" spans="3:3" s="145" customFormat="1" ht="13.5" x14ac:dyDescent="0.25">
      <c r="C111" s="152"/>
    </row>
    <row r="112" spans="3:3" s="145" customFormat="1" ht="13.5" x14ac:dyDescent="0.25">
      <c r="C112" s="152"/>
    </row>
    <row r="113" spans="3:3" s="145" customFormat="1" ht="13.5" x14ac:dyDescent="0.25">
      <c r="C113" s="152"/>
    </row>
    <row r="114" spans="3:3" s="145" customFormat="1" ht="13.5" x14ac:dyDescent="0.25">
      <c r="C114" s="152"/>
    </row>
    <row r="115" spans="3:3" s="145" customFormat="1" ht="13.5" x14ac:dyDescent="0.25">
      <c r="C115" s="152"/>
    </row>
    <row r="116" spans="3:3" s="145" customFormat="1" ht="13.5" x14ac:dyDescent="0.25">
      <c r="C116" s="152"/>
    </row>
    <row r="117" spans="3:3" s="145" customFormat="1" ht="13.5" x14ac:dyDescent="0.25">
      <c r="C117" s="152"/>
    </row>
    <row r="118" spans="3:3" s="145" customFormat="1" ht="13.5" x14ac:dyDescent="0.25">
      <c r="C118" s="152"/>
    </row>
    <row r="119" spans="3:3" s="145" customFormat="1" ht="13.5" x14ac:dyDescent="0.25">
      <c r="C119" s="152"/>
    </row>
    <row r="120" spans="3:3" s="145" customFormat="1" ht="13.5" x14ac:dyDescent="0.25">
      <c r="C120" s="152"/>
    </row>
    <row r="121" spans="3:3" s="140" customFormat="1" ht="13.5" x14ac:dyDescent="0.25"/>
    <row r="122" spans="3:3" s="140" customFormat="1" ht="13.5" x14ac:dyDescent="0.25"/>
    <row r="123" spans="3:3" s="140" customFormat="1" ht="13.5" x14ac:dyDescent="0.25"/>
    <row r="124" spans="3:3" s="140" customFormat="1" ht="13.5" x14ac:dyDescent="0.25"/>
    <row r="125" spans="3:3" s="140" customFormat="1" ht="13.5" x14ac:dyDescent="0.25"/>
    <row r="126" spans="3:3" s="140" customFormat="1" ht="13.5" x14ac:dyDescent="0.25"/>
    <row r="127" spans="3:3" s="140" customFormat="1" ht="13.5" x14ac:dyDescent="0.25"/>
    <row r="128" spans="3:3" s="140" customFormat="1" ht="13.5" x14ac:dyDescent="0.25"/>
  </sheetData>
  <mergeCells count="21">
    <mergeCell ref="A6:G6"/>
    <mergeCell ref="A1:M1"/>
    <mergeCell ref="A2:M2"/>
    <mergeCell ref="A3:M3"/>
    <mergeCell ref="A4:G4"/>
    <mergeCell ref="C5:K5"/>
    <mergeCell ref="I7:J7"/>
    <mergeCell ref="K7:L7"/>
    <mergeCell ref="M7:M8"/>
    <mergeCell ref="A11:A17"/>
    <mergeCell ref="A7:A8"/>
    <mergeCell ref="B7:B8"/>
    <mergeCell ref="C7:C8"/>
    <mergeCell ref="D7:D8"/>
    <mergeCell ref="E7:F7"/>
    <mergeCell ref="G7:H7"/>
    <mergeCell ref="A18:A22"/>
    <mergeCell ref="A23:A24"/>
    <mergeCell ref="A25:A35"/>
    <mergeCell ref="A37:A43"/>
    <mergeCell ref="A44:A51"/>
  </mergeCells>
  <pageMargins left="0.4" right="0.19685039370078741" top="0.48" bottom="0.39370078740157483" header="0.31496062992125984" footer="0.31496062992125984"/>
  <pageSetup paperSize="9" orientation="landscape" verticalDpi="1200" r:id="rId1"/>
  <rowBreaks count="1" manualBreakCount="1">
    <brk id="2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opLeftCell="A67" zoomScaleNormal="100" zoomScaleSheetLayoutView="100" workbookViewId="0">
      <selection activeCell="A6" sqref="A6:G6"/>
    </sheetView>
  </sheetViews>
  <sheetFormatPr defaultRowHeight="15" x14ac:dyDescent="0.25"/>
  <cols>
    <col min="1" max="1" width="5.5703125" customWidth="1"/>
    <col min="3" max="3" width="37.28515625" customWidth="1"/>
    <col min="7" max="7" width="8.140625" customWidth="1"/>
    <col min="9" max="9" width="8.28515625" customWidth="1"/>
    <col min="15" max="15" width="9.5703125" bestFit="1" customWidth="1"/>
  </cols>
  <sheetData>
    <row r="1" spans="1:16" s="132" customFormat="1" ht="19.5" customHeight="1" x14ac:dyDescent="0.25">
      <c r="A1" s="182" t="s">
        <v>64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30"/>
      <c r="O1" s="131"/>
      <c r="P1" s="131"/>
    </row>
    <row r="2" spans="1:16" s="132" customFormat="1" ht="17.25" customHeight="1" x14ac:dyDescent="0.3">
      <c r="A2" s="183" t="s">
        <v>132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30"/>
      <c r="O2" s="133"/>
      <c r="P2" s="133"/>
    </row>
    <row r="3" spans="1:16" s="132" customFormat="1" ht="15.75" x14ac:dyDescent="0.3">
      <c r="A3" s="183" t="s">
        <v>170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30"/>
      <c r="O3" s="133"/>
      <c r="P3" s="133"/>
    </row>
    <row r="4" spans="1:16" s="1" customFormat="1" ht="15.75" x14ac:dyDescent="0.3">
      <c r="A4" s="184"/>
      <c r="B4" s="184"/>
      <c r="C4" s="184"/>
      <c r="D4" s="184"/>
      <c r="E4" s="184"/>
      <c r="F4" s="184"/>
      <c r="G4" s="184"/>
      <c r="H4" s="4"/>
      <c r="I4" s="4"/>
      <c r="J4" s="4"/>
      <c r="K4" s="4"/>
      <c r="L4" s="4"/>
      <c r="M4" s="4"/>
      <c r="N4" s="2"/>
      <c r="O4" s="3"/>
      <c r="P4" s="3"/>
    </row>
    <row r="5" spans="1:16" s="1" customFormat="1" ht="15.75" x14ac:dyDescent="0.3">
      <c r="A5" s="13"/>
      <c r="B5" s="13"/>
      <c r="C5" s="185"/>
      <c r="D5" s="185"/>
      <c r="E5" s="185"/>
      <c r="F5" s="185"/>
      <c r="G5" s="185"/>
      <c r="H5" s="185"/>
      <c r="I5" s="185"/>
      <c r="J5" s="185"/>
      <c r="K5" s="185"/>
      <c r="L5" s="5"/>
      <c r="M5" s="6"/>
      <c r="N5" s="2"/>
      <c r="O5" s="3"/>
      <c r="P5" s="3"/>
    </row>
    <row r="6" spans="1:16" s="1" customFormat="1" ht="18.75" customHeight="1" x14ac:dyDescent="0.3">
      <c r="A6" s="181"/>
      <c r="B6" s="181"/>
      <c r="C6" s="181"/>
      <c r="D6" s="181"/>
      <c r="E6" s="181"/>
      <c r="F6" s="181"/>
      <c r="G6" s="181"/>
      <c r="H6" s="7"/>
      <c r="I6" s="7"/>
      <c r="J6" s="7"/>
      <c r="K6" s="7"/>
      <c r="L6" s="7"/>
      <c r="M6" s="7"/>
      <c r="N6" s="2"/>
      <c r="O6" s="3"/>
      <c r="P6" s="3"/>
    </row>
    <row r="7" spans="1:16" s="1" customFormat="1" ht="22.5" customHeight="1" x14ac:dyDescent="0.3">
      <c r="A7" s="179" t="s">
        <v>0</v>
      </c>
      <c r="B7" s="180" t="s">
        <v>1</v>
      </c>
      <c r="C7" s="178" t="s">
        <v>2</v>
      </c>
      <c r="D7" s="178" t="s">
        <v>3</v>
      </c>
      <c r="E7" s="178" t="s">
        <v>4</v>
      </c>
      <c r="F7" s="178"/>
      <c r="G7" s="178" t="s">
        <v>5</v>
      </c>
      <c r="H7" s="178"/>
      <c r="I7" s="178" t="s">
        <v>6</v>
      </c>
      <c r="J7" s="178"/>
      <c r="K7" s="178" t="s">
        <v>7</v>
      </c>
      <c r="L7" s="178"/>
      <c r="M7" s="179" t="s">
        <v>8</v>
      </c>
      <c r="N7" s="2"/>
      <c r="O7" s="3"/>
      <c r="P7" s="3"/>
    </row>
    <row r="8" spans="1:16" s="1" customFormat="1" ht="40.5" x14ac:dyDescent="0.3">
      <c r="A8" s="179"/>
      <c r="B8" s="180"/>
      <c r="C8" s="178"/>
      <c r="D8" s="178"/>
      <c r="E8" s="12" t="s">
        <v>9</v>
      </c>
      <c r="F8" s="12" t="s">
        <v>8</v>
      </c>
      <c r="G8" s="12" t="s">
        <v>10</v>
      </c>
      <c r="H8" s="8" t="s">
        <v>8</v>
      </c>
      <c r="I8" s="9" t="s">
        <v>10</v>
      </c>
      <c r="J8" s="10" t="s">
        <v>8</v>
      </c>
      <c r="K8" s="12" t="s">
        <v>10</v>
      </c>
      <c r="L8" s="12" t="s">
        <v>8</v>
      </c>
      <c r="M8" s="179"/>
      <c r="N8" s="2"/>
      <c r="O8" s="3"/>
      <c r="P8" s="3"/>
    </row>
    <row r="9" spans="1:16" s="1" customFormat="1" ht="15.75" x14ac:dyDescent="0.3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2"/>
      <c r="O9" s="3"/>
      <c r="P9" s="3"/>
    </row>
    <row r="10" spans="1:16" s="65" customFormat="1" ht="53.25" customHeight="1" x14ac:dyDescent="0.25">
      <c r="A10" s="68" t="s">
        <v>11</v>
      </c>
      <c r="B10" s="35"/>
      <c r="C10" s="91" t="s">
        <v>133</v>
      </c>
      <c r="D10" s="49"/>
      <c r="E10" s="78"/>
      <c r="F10" s="67"/>
      <c r="G10" s="60"/>
      <c r="H10" s="60"/>
      <c r="I10" s="60"/>
      <c r="J10" s="37"/>
      <c r="K10" s="37"/>
      <c r="L10" s="37"/>
      <c r="M10" s="37"/>
    </row>
    <row r="11" spans="1:16" s="65" customFormat="1" ht="40.5" x14ac:dyDescent="0.25">
      <c r="A11" s="175" t="s">
        <v>49</v>
      </c>
      <c r="B11" s="61" t="s">
        <v>67</v>
      </c>
      <c r="C11" s="76" t="s">
        <v>65</v>
      </c>
      <c r="D11" s="49" t="s">
        <v>16</v>
      </c>
      <c r="E11" s="78"/>
      <c r="F11" s="67">
        <v>145</v>
      </c>
      <c r="G11" s="78"/>
      <c r="H11" s="78"/>
      <c r="I11" s="78"/>
      <c r="J11" s="77"/>
      <c r="K11" s="50"/>
      <c r="L11" s="50"/>
      <c r="M11" s="77"/>
    </row>
    <row r="12" spans="1:16" s="65" customFormat="1" ht="13.5" customHeight="1" x14ac:dyDescent="0.25">
      <c r="A12" s="177"/>
      <c r="B12" s="78"/>
      <c r="C12" s="51" t="s">
        <v>66</v>
      </c>
      <c r="D12" s="72" t="s">
        <v>13</v>
      </c>
      <c r="E12" s="90">
        <f>2.28+0.6</f>
        <v>2.88</v>
      </c>
      <c r="F12" s="69">
        <f>E12*F11</f>
        <v>417.59999999999997</v>
      </c>
      <c r="G12" s="69"/>
      <c r="H12" s="70"/>
      <c r="I12" s="52"/>
      <c r="J12" s="79"/>
      <c r="K12" s="79"/>
      <c r="L12" s="64"/>
      <c r="M12" s="69"/>
    </row>
    <row r="13" spans="1:16" s="65" customFormat="1" ht="15.75" x14ac:dyDescent="0.2">
      <c r="A13" s="175" t="s">
        <v>50</v>
      </c>
      <c r="B13" s="68" t="s">
        <v>23</v>
      </c>
      <c r="C13" s="76" t="s">
        <v>24</v>
      </c>
      <c r="D13" s="61" t="s">
        <v>16</v>
      </c>
      <c r="E13" s="63"/>
      <c r="F13" s="67">
        <f>F11</f>
        <v>145</v>
      </c>
      <c r="G13" s="64"/>
      <c r="H13" s="62"/>
      <c r="I13" s="67"/>
      <c r="J13" s="37"/>
      <c r="K13" s="41"/>
      <c r="L13" s="38"/>
      <c r="M13" s="77"/>
    </row>
    <row r="14" spans="1:16" s="65" customFormat="1" ht="13.5" customHeight="1" x14ac:dyDescent="0.2">
      <c r="A14" s="176"/>
      <c r="B14" s="68"/>
      <c r="C14" s="76" t="s">
        <v>21</v>
      </c>
      <c r="D14" s="61" t="s">
        <v>13</v>
      </c>
      <c r="E14" s="42">
        <v>3.2299999999999998E-3</v>
      </c>
      <c r="F14" s="59">
        <f>E14*F13</f>
        <v>0.46834999999999999</v>
      </c>
      <c r="G14" s="64"/>
      <c r="H14" s="62"/>
      <c r="I14" s="67"/>
      <c r="J14" s="79"/>
      <c r="K14" s="69"/>
      <c r="L14" s="79"/>
      <c r="M14" s="69"/>
    </row>
    <row r="15" spans="1:16" s="65" customFormat="1" ht="27" x14ac:dyDescent="0.2">
      <c r="A15" s="176"/>
      <c r="B15" s="68" t="s">
        <v>72</v>
      </c>
      <c r="C15" s="76" t="s">
        <v>25</v>
      </c>
      <c r="D15" s="61" t="s">
        <v>22</v>
      </c>
      <c r="E15" s="40">
        <v>3.62E-3</v>
      </c>
      <c r="F15" s="59">
        <f>E15*F13</f>
        <v>0.52490000000000003</v>
      </c>
      <c r="G15" s="64"/>
      <c r="H15" s="62"/>
      <c r="I15" s="67"/>
      <c r="J15" s="79"/>
      <c r="K15" s="70"/>
      <c r="L15" s="79"/>
      <c r="M15" s="79"/>
    </row>
    <row r="16" spans="1:16" s="65" customFormat="1" ht="13.5" customHeight="1" x14ac:dyDescent="0.2">
      <c r="A16" s="177"/>
      <c r="B16" s="68"/>
      <c r="C16" s="76" t="s">
        <v>26</v>
      </c>
      <c r="D16" s="61" t="s">
        <v>15</v>
      </c>
      <c r="E16" s="63">
        <v>1.7999999999999998E-4</v>
      </c>
      <c r="F16" s="28">
        <f>E16*F13</f>
        <v>2.6099999999999998E-2</v>
      </c>
      <c r="G16" s="64"/>
      <c r="H16" s="62"/>
      <c r="I16" s="67"/>
      <c r="J16" s="79"/>
      <c r="K16" s="69"/>
      <c r="L16" s="79"/>
      <c r="M16" s="79"/>
    </row>
    <row r="17" spans="1:13" s="65" customFormat="1" ht="13.5" x14ac:dyDescent="0.2">
      <c r="A17" s="68" t="s">
        <v>51</v>
      </c>
      <c r="B17" s="68" t="s">
        <v>27</v>
      </c>
      <c r="C17" s="76" t="s">
        <v>68</v>
      </c>
      <c r="D17" s="61" t="s">
        <v>17</v>
      </c>
      <c r="E17" s="43"/>
      <c r="F17" s="79">
        <f>F11*1.75</f>
        <v>253.75</v>
      </c>
      <c r="G17" s="64"/>
      <c r="H17" s="62"/>
      <c r="I17" s="67"/>
      <c r="J17" s="79"/>
      <c r="K17" s="44"/>
      <c r="L17" s="77"/>
      <c r="M17" s="77"/>
    </row>
    <row r="18" spans="1:13" s="65" customFormat="1" ht="27" x14ac:dyDescent="0.25">
      <c r="A18" s="175" t="s">
        <v>18</v>
      </c>
      <c r="B18" s="68" t="s">
        <v>104</v>
      </c>
      <c r="C18" s="92" t="s">
        <v>134</v>
      </c>
      <c r="D18" s="61" t="s">
        <v>19</v>
      </c>
      <c r="E18" s="43"/>
      <c r="F18" s="67">
        <v>4</v>
      </c>
      <c r="G18" s="64"/>
      <c r="H18" s="77"/>
      <c r="I18" s="78"/>
      <c r="J18" s="77"/>
      <c r="K18" s="50"/>
      <c r="L18" s="77"/>
      <c r="M18" s="77"/>
    </row>
    <row r="19" spans="1:13" s="65" customFormat="1" ht="13.5" x14ac:dyDescent="0.25">
      <c r="A19" s="176"/>
      <c r="B19" s="68"/>
      <c r="C19" s="51" t="s">
        <v>12</v>
      </c>
      <c r="D19" s="72" t="s">
        <v>13</v>
      </c>
      <c r="E19" s="78">
        <v>0.40300000000000002</v>
      </c>
      <c r="F19" s="69">
        <f>E19*F18</f>
        <v>1.6120000000000001</v>
      </c>
      <c r="G19" s="69"/>
      <c r="H19" s="70"/>
      <c r="I19" s="52"/>
      <c r="J19" s="69"/>
      <c r="K19" s="70"/>
      <c r="L19" s="70"/>
      <c r="M19" s="69"/>
    </row>
    <row r="20" spans="1:13" s="65" customFormat="1" ht="13.5" x14ac:dyDescent="0.2">
      <c r="A20" s="176"/>
      <c r="B20" s="68"/>
      <c r="C20" s="76" t="s">
        <v>26</v>
      </c>
      <c r="D20" s="61" t="s">
        <v>15</v>
      </c>
      <c r="E20" s="63">
        <v>0.16400000000000001</v>
      </c>
      <c r="F20" s="79">
        <f>E20*F18</f>
        <v>0.65600000000000003</v>
      </c>
      <c r="G20" s="64"/>
      <c r="H20" s="62"/>
      <c r="I20" s="67"/>
      <c r="J20" s="79"/>
      <c r="K20" s="69"/>
      <c r="L20" s="79"/>
      <c r="M20" s="79"/>
    </row>
    <row r="21" spans="1:13" s="65" customFormat="1" ht="13.5" x14ac:dyDescent="0.25">
      <c r="A21" s="176"/>
      <c r="B21" s="68"/>
      <c r="C21" s="102" t="s">
        <v>135</v>
      </c>
      <c r="D21" s="61" t="s">
        <v>19</v>
      </c>
      <c r="E21" s="43">
        <v>1.01</v>
      </c>
      <c r="F21" s="79">
        <f>E21*F18</f>
        <v>4.04</v>
      </c>
      <c r="G21" s="67"/>
      <c r="H21" s="69"/>
      <c r="I21" s="69"/>
      <c r="J21" s="79"/>
      <c r="K21" s="44"/>
      <c r="L21" s="77"/>
      <c r="M21" s="79"/>
    </row>
    <row r="22" spans="1:13" s="65" customFormat="1" ht="13.5" x14ac:dyDescent="0.2">
      <c r="A22" s="177"/>
      <c r="B22" s="68"/>
      <c r="C22" s="76" t="s">
        <v>31</v>
      </c>
      <c r="D22" s="61" t="s">
        <v>15</v>
      </c>
      <c r="E22" s="28">
        <v>2.0400000000000001E-2</v>
      </c>
      <c r="F22" s="79">
        <f>E22*F18</f>
        <v>8.1600000000000006E-2</v>
      </c>
      <c r="G22" s="74"/>
      <c r="H22" s="69"/>
      <c r="I22" s="69"/>
      <c r="J22" s="54"/>
      <c r="K22" s="62"/>
      <c r="L22" s="62"/>
      <c r="M22" s="79"/>
    </row>
    <row r="23" spans="1:13" s="65" customFormat="1" ht="67.5" x14ac:dyDescent="0.25">
      <c r="A23" s="175" t="s">
        <v>20</v>
      </c>
      <c r="B23" s="68" t="s">
        <v>106</v>
      </c>
      <c r="C23" s="91" t="s">
        <v>177</v>
      </c>
      <c r="D23" s="49" t="s">
        <v>16</v>
      </c>
      <c r="E23" s="78"/>
      <c r="F23" s="67">
        <v>50</v>
      </c>
      <c r="G23" s="78"/>
      <c r="H23" s="78"/>
      <c r="I23" s="78"/>
      <c r="J23" s="77"/>
      <c r="K23" s="50"/>
      <c r="L23" s="50"/>
      <c r="M23" s="77"/>
    </row>
    <row r="24" spans="1:13" s="65" customFormat="1" ht="13.5" x14ac:dyDescent="0.25">
      <c r="A24" s="177"/>
      <c r="B24" s="68"/>
      <c r="C24" s="51" t="s">
        <v>66</v>
      </c>
      <c r="D24" s="72" t="s">
        <v>13</v>
      </c>
      <c r="E24" s="90">
        <f>2.28+0.6</f>
        <v>2.88</v>
      </c>
      <c r="F24" s="69">
        <f>E24*F23</f>
        <v>144</v>
      </c>
      <c r="G24" s="69"/>
      <c r="H24" s="70"/>
      <c r="I24" s="52"/>
      <c r="J24" s="79"/>
      <c r="K24" s="79"/>
      <c r="L24" s="64"/>
      <c r="M24" s="69"/>
    </row>
    <row r="25" spans="1:13" s="65" customFormat="1" ht="27" x14ac:dyDescent="0.25">
      <c r="A25" s="68" t="s">
        <v>28</v>
      </c>
      <c r="B25" s="68" t="s">
        <v>83</v>
      </c>
      <c r="C25" s="76" t="s">
        <v>178</v>
      </c>
      <c r="D25" s="61" t="s">
        <v>19</v>
      </c>
      <c r="E25" s="43"/>
      <c r="F25" s="67">
        <v>250</v>
      </c>
      <c r="G25" s="64"/>
      <c r="H25" s="77"/>
      <c r="I25" s="77"/>
      <c r="J25" s="77"/>
      <c r="K25" s="44"/>
      <c r="L25" s="77"/>
      <c r="M25" s="77"/>
    </row>
    <row r="26" spans="1:13" s="65" customFormat="1" ht="13.5" x14ac:dyDescent="0.25">
      <c r="A26" s="175"/>
      <c r="B26" s="68"/>
      <c r="C26" s="86" t="s">
        <v>12</v>
      </c>
      <c r="D26" s="72" t="s">
        <v>13</v>
      </c>
      <c r="E26" s="93">
        <v>1.62</v>
      </c>
      <c r="F26" s="69">
        <f>E26*F25</f>
        <v>405</v>
      </c>
      <c r="G26" s="69"/>
      <c r="H26" s="69"/>
      <c r="I26" s="69"/>
      <c r="J26" s="79"/>
      <c r="K26" s="79"/>
      <c r="L26" s="79"/>
      <c r="M26" s="69"/>
    </row>
    <row r="27" spans="1:13" s="145" customFormat="1" ht="27" x14ac:dyDescent="0.25">
      <c r="A27" s="176"/>
      <c r="B27" s="68" t="s">
        <v>89</v>
      </c>
      <c r="C27" s="25" t="s">
        <v>53</v>
      </c>
      <c r="D27" s="49" t="s">
        <v>16</v>
      </c>
      <c r="E27" s="94"/>
      <c r="F27" s="52">
        <f>F29*0.8*0.4</f>
        <v>80</v>
      </c>
      <c r="G27" s="52"/>
      <c r="H27" s="52"/>
      <c r="I27" s="69"/>
      <c r="J27" s="69"/>
      <c r="K27" s="69"/>
      <c r="L27" s="79"/>
      <c r="M27" s="79"/>
    </row>
    <row r="28" spans="1:13" s="65" customFormat="1" ht="27" x14ac:dyDescent="0.25">
      <c r="A28" s="176"/>
      <c r="B28" s="68" t="s">
        <v>87</v>
      </c>
      <c r="C28" s="25" t="s">
        <v>84</v>
      </c>
      <c r="D28" s="61" t="s">
        <v>22</v>
      </c>
      <c r="E28" s="94">
        <v>0.41599999999999998</v>
      </c>
      <c r="F28" s="69">
        <f>E28*F25</f>
        <v>104</v>
      </c>
      <c r="G28" s="69"/>
      <c r="H28" s="69"/>
      <c r="I28" s="69"/>
      <c r="J28" s="69"/>
      <c r="K28" s="69"/>
      <c r="L28" s="79"/>
      <c r="M28" s="79"/>
    </row>
    <row r="29" spans="1:13" s="65" customFormat="1" ht="27" x14ac:dyDescent="0.25">
      <c r="A29" s="176"/>
      <c r="B29" s="68" t="s">
        <v>88</v>
      </c>
      <c r="C29" s="81" t="s">
        <v>85</v>
      </c>
      <c r="D29" s="72" t="s">
        <v>62</v>
      </c>
      <c r="E29" s="95"/>
      <c r="F29" s="52">
        <f>F25</f>
        <v>250</v>
      </c>
      <c r="G29" s="96"/>
      <c r="H29" s="69"/>
      <c r="I29" s="69"/>
      <c r="J29" s="69"/>
      <c r="K29" s="69"/>
      <c r="L29" s="67"/>
      <c r="M29" s="69"/>
    </row>
    <row r="30" spans="1:13" s="65" customFormat="1" ht="13.5" x14ac:dyDescent="0.25">
      <c r="A30" s="176"/>
      <c r="B30" s="68"/>
      <c r="C30" s="25" t="s">
        <v>86</v>
      </c>
      <c r="D30" s="72" t="s">
        <v>15</v>
      </c>
      <c r="E30" s="97">
        <v>9.7999999999999997E-3</v>
      </c>
      <c r="F30" s="69">
        <f>E30*F25</f>
        <v>2.4499999999999997</v>
      </c>
      <c r="G30" s="71"/>
      <c r="H30" s="69"/>
      <c r="I30" s="69"/>
      <c r="J30" s="69"/>
      <c r="K30" s="69"/>
      <c r="L30" s="67"/>
      <c r="M30" s="69"/>
    </row>
    <row r="31" spans="1:13" s="65" customFormat="1" ht="27" x14ac:dyDescent="0.2">
      <c r="A31" s="177"/>
      <c r="B31" s="68" t="s">
        <v>63</v>
      </c>
      <c r="C31" s="27" t="s">
        <v>93</v>
      </c>
      <c r="D31" s="61" t="s">
        <v>17</v>
      </c>
      <c r="E31" s="43"/>
      <c r="F31" s="79">
        <f>F29*2.4/10</f>
        <v>60</v>
      </c>
      <c r="G31" s="64"/>
      <c r="H31" s="62"/>
      <c r="I31" s="67"/>
      <c r="J31" s="79"/>
      <c r="K31" s="44"/>
      <c r="L31" s="19"/>
      <c r="M31" s="77"/>
    </row>
    <row r="32" spans="1:13" s="65" customFormat="1" ht="27" x14ac:dyDescent="0.25">
      <c r="A32" s="175" t="s">
        <v>29</v>
      </c>
      <c r="B32" s="68" t="s">
        <v>79</v>
      </c>
      <c r="C32" s="91" t="s">
        <v>136</v>
      </c>
      <c r="D32" s="61" t="s">
        <v>16</v>
      </c>
      <c r="E32" s="43"/>
      <c r="F32" s="67">
        <f>F37*0.7*0.2*1.1</f>
        <v>4.9279999999999999</v>
      </c>
      <c r="G32" s="64"/>
      <c r="H32" s="77"/>
      <c r="I32" s="19"/>
      <c r="J32" s="77"/>
      <c r="K32" s="44"/>
      <c r="L32" s="77"/>
      <c r="M32" s="77"/>
    </row>
    <row r="33" spans="1:13" s="65" customFormat="1" ht="13.5" x14ac:dyDescent="0.25">
      <c r="A33" s="176"/>
      <c r="B33" s="68"/>
      <c r="C33" s="26" t="s">
        <v>12</v>
      </c>
      <c r="D33" s="46" t="s">
        <v>13</v>
      </c>
      <c r="E33" s="79">
        <f>2.75</f>
        <v>2.75</v>
      </c>
      <c r="F33" s="57">
        <f>E33*F32</f>
        <v>13.552</v>
      </c>
      <c r="G33" s="47"/>
      <c r="H33" s="48"/>
      <c r="I33" s="45"/>
      <c r="J33" s="47"/>
      <c r="K33" s="48"/>
      <c r="L33" s="48"/>
      <c r="M33" s="47"/>
    </row>
    <row r="34" spans="1:13" s="65" customFormat="1" ht="27" x14ac:dyDescent="0.2">
      <c r="A34" s="176"/>
      <c r="B34" s="68" t="s">
        <v>80</v>
      </c>
      <c r="C34" s="76" t="s">
        <v>91</v>
      </c>
      <c r="D34" s="23" t="s">
        <v>22</v>
      </c>
      <c r="E34" s="59">
        <f>0.48</f>
        <v>0.48</v>
      </c>
      <c r="F34" s="79">
        <f>E34*F32</f>
        <v>2.36544</v>
      </c>
      <c r="G34" s="74"/>
      <c r="H34" s="79"/>
      <c r="I34" s="62"/>
      <c r="J34" s="54"/>
      <c r="K34" s="69"/>
      <c r="L34" s="79"/>
      <c r="M34" s="69"/>
    </row>
    <row r="35" spans="1:13" s="65" customFormat="1" ht="13.5" x14ac:dyDescent="0.25">
      <c r="A35" s="176"/>
      <c r="B35" s="68"/>
      <c r="C35" s="26" t="s">
        <v>52</v>
      </c>
      <c r="D35" s="56" t="s">
        <v>15</v>
      </c>
      <c r="E35" s="59">
        <f>0.575</f>
        <v>0.57499999999999996</v>
      </c>
      <c r="F35" s="58">
        <f>E35*F32</f>
        <v>2.8335999999999997</v>
      </c>
      <c r="G35" s="56"/>
      <c r="H35" s="56"/>
      <c r="I35" s="55"/>
      <c r="J35" s="56"/>
      <c r="K35" s="56"/>
      <c r="L35" s="79"/>
      <c r="M35" s="69"/>
    </row>
    <row r="36" spans="1:13" s="65" customFormat="1" ht="27" x14ac:dyDescent="0.25">
      <c r="A36" s="176"/>
      <c r="B36" s="68" t="s">
        <v>81</v>
      </c>
      <c r="C36" s="27" t="s">
        <v>33</v>
      </c>
      <c r="D36" s="61" t="s">
        <v>16</v>
      </c>
      <c r="E36" s="39">
        <v>4.3499999999999997E-2</v>
      </c>
      <c r="F36" s="79">
        <f>E36*F32</f>
        <v>0.21436799999999998</v>
      </c>
      <c r="G36" s="64"/>
      <c r="H36" s="69"/>
      <c r="I36" s="69"/>
      <c r="J36" s="69"/>
      <c r="K36" s="69"/>
      <c r="L36" s="69"/>
      <c r="M36" s="69"/>
    </row>
    <row r="37" spans="1:13" s="65" customFormat="1" ht="27" x14ac:dyDescent="0.25">
      <c r="A37" s="176"/>
      <c r="B37" s="68" t="s">
        <v>96</v>
      </c>
      <c r="C37" s="27" t="s">
        <v>92</v>
      </c>
      <c r="D37" s="61" t="s">
        <v>95</v>
      </c>
      <c r="E37" s="43"/>
      <c r="F37" s="67">
        <v>32</v>
      </c>
      <c r="G37" s="64"/>
      <c r="H37" s="69"/>
      <c r="I37" s="67"/>
      <c r="J37" s="79"/>
      <c r="K37" s="44"/>
      <c r="L37" s="77"/>
      <c r="M37" s="69"/>
    </row>
    <row r="38" spans="1:13" s="65" customFormat="1" ht="13.5" x14ac:dyDescent="0.2">
      <c r="A38" s="177"/>
      <c r="B38" s="68" t="s">
        <v>63</v>
      </c>
      <c r="C38" s="27" t="s">
        <v>94</v>
      </c>
      <c r="D38" s="61" t="s">
        <v>17</v>
      </c>
      <c r="E38" s="43"/>
      <c r="F38" s="79">
        <f>F32*2.4</f>
        <v>11.827199999999999</v>
      </c>
      <c r="G38" s="64"/>
      <c r="H38" s="62"/>
      <c r="I38" s="67"/>
      <c r="J38" s="79"/>
      <c r="K38" s="44"/>
      <c r="L38" s="19"/>
      <c r="M38" s="77"/>
    </row>
    <row r="39" spans="1:13" s="65" customFormat="1" ht="15.75" x14ac:dyDescent="0.25">
      <c r="A39" s="175" t="s">
        <v>30</v>
      </c>
      <c r="B39" s="68" t="s">
        <v>108</v>
      </c>
      <c r="C39" s="25" t="s">
        <v>107</v>
      </c>
      <c r="D39" s="49" t="s">
        <v>16</v>
      </c>
      <c r="E39" s="66"/>
      <c r="F39" s="99">
        <v>10</v>
      </c>
      <c r="G39" s="60"/>
      <c r="H39" s="37"/>
      <c r="I39" s="37"/>
      <c r="J39" s="37"/>
      <c r="K39" s="37"/>
      <c r="L39" s="37"/>
      <c r="M39" s="37"/>
    </row>
    <row r="40" spans="1:13" s="65" customFormat="1" ht="13.5" x14ac:dyDescent="0.25">
      <c r="A40" s="177"/>
      <c r="B40" s="68"/>
      <c r="C40" s="51" t="s">
        <v>12</v>
      </c>
      <c r="D40" s="72" t="s">
        <v>13</v>
      </c>
      <c r="E40" s="90">
        <v>0.99299999999999999</v>
      </c>
      <c r="F40" s="69">
        <f>E40*F39</f>
        <v>9.93</v>
      </c>
      <c r="G40" s="69"/>
      <c r="H40" s="70"/>
      <c r="I40" s="52"/>
      <c r="J40" s="79"/>
      <c r="K40" s="79"/>
      <c r="L40" s="64"/>
      <c r="M40" s="69"/>
    </row>
    <row r="41" spans="1:13" s="65" customFormat="1" ht="40.5" x14ac:dyDescent="0.25">
      <c r="A41" s="175" t="s">
        <v>32</v>
      </c>
      <c r="B41" s="61" t="s">
        <v>109</v>
      </c>
      <c r="C41" s="76" t="s">
        <v>110</v>
      </c>
      <c r="D41" s="49" t="s">
        <v>16</v>
      </c>
      <c r="E41" s="78"/>
      <c r="F41" s="67">
        <v>40</v>
      </c>
      <c r="G41" s="78"/>
      <c r="H41" s="78"/>
      <c r="I41" s="78"/>
      <c r="J41" s="77"/>
      <c r="K41" s="50"/>
      <c r="L41" s="50"/>
      <c r="M41" s="77"/>
    </row>
    <row r="42" spans="1:13" s="65" customFormat="1" ht="13.5" x14ac:dyDescent="0.25">
      <c r="A42" s="176"/>
      <c r="B42" s="78"/>
      <c r="C42" s="51" t="s">
        <v>12</v>
      </c>
      <c r="D42" s="72" t="s">
        <v>13</v>
      </c>
      <c r="E42" s="90">
        <v>0.6</v>
      </c>
      <c r="F42" s="69">
        <f>E42*F41</f>
        <v>24</v>
      </c>
      <c r="G42" s="69"/>
      <c r="H42" s="70"/>
      <c r="I42" s="52"/>
      <c r="J42" s="79"/>
      <c r="K42" s="79"/>
      <c r="L42" s="64"/>
      <c r="M42" s="69"/>
    </row>
    <row r="43" spans="1:13" s="65" customFormat="1" ht="15.75" x14ac:dyDescent="0.2">
      <c r="A43" s="176"/>
      <c r="B43" s="68" t="s">
        <v>23</v>
      </c>
      <c r="C43" s="76" t="s">
        <v>24</v>
      </c>
      <c r="D43" s="61" t="s">
        <v>16</v>
      </c>
      <c r="E43" s="63"/>
      <c r="F43" s="67">
        <f>F41</f>
        <v>40</v>
      </c>
      <c r="G43" s="64"/>
      <c r="H43" s="62"/>
      <c r="I43" s="67"/>
      <c r="J43" s="37"/>
      <c r="K43" s="41"/>
      <c r="L43" s="38"/>
      <c r="M43" s="77"/>
    </row>
    <row r="44" spans="1:13" s="65" customFormat="1" ht="13.5" x14ac:dyDescent="0.2">
      <c r="A44" s="176"/>
      <c r="B44" s="68"/>
      <c r="C44" s="76" t="s">
        <v>21</v>
      </c>
      <c r="D44" s="61" t="s">
        <v>13</v>
      </c>
      <c r="E44" s="42">
        <v>3.2299999999999998E-3</v>
      </c>
      <c r="F44" s="59">
        <f>E44*F43</f>
        <v>0.12919999999999998</v>
      </c>
      <c r="G44" s="64"/>
      <c r="H44" s="62"/>
      <c r="I44" s="67"/>
      <c r="J44" s="79"/>
      <c r="K44" s="69"/>
      <c r="L44" s="79"/>
      <c r="M44" s="69"/>
    </row>
    <row r="45" spans="1:13" s="65" customFormat="1" ht="27" x14ac:dyDescent="0.2">
      <c r="A45" s="176"/>
      <c r="B45" s="68" t="s">
        <v>73</v>
      </c>
      <c r="C45" s="76" t="s">
        <v>25</v>
      </c>
      <c r="D45" s="61" t="s">
        <v>22</v>
      </c>
      <c r="E45" s="40">
        <v>3.62E-3</v>
      </c>
      <c r="F45" s="59">
        <f>E45*F43</f>
        <v>0.14479999999999998</v>
      </c>
      <c r="G45" s="64"/>
      <c r="H45" s="62"/>
      <c r="I45" s="67"/>
      <c r="J45" s="79"/>
      <c r="K45" s="70"/>
      <c r="L45" s="79"/>
      <c r="M45" s="79"/>
    </row>
    <row r="46" spans="1:13" s="65" customFormat="1" ht="13.5" x14ac:dyDescent="0.2">
      <c r="A46" s="176"/>
      <c r="B46" s="68"/>
      <c r="C46" s="76" t="s">
        <v>26</v>
      </c>
      <c r="D46" s="61" t="s">
        <v>15</v>
      </c>
      <c r="E46" s="63">
        <v>1.7999999999999998E-4</v>
      </c>
      <c r="F46" s="28">
        <f>E46*F43</f>
        <v>7.1999999999999998E-3</v>
      </c>
      <c r="G46" s="64"/>
      <c r="H46" s="62"/>
      <c r="I46" s="67"/>
      <c r="J46" s="79"/>
      <c r="K46" s="69"/>
      <c r="L46" s="79"/>
      <c r="M46" s="79"/>
    </row>
    <row r="47" spans="1:13" s="65" customFormat="1" ht="13.5" x14ac:dyDescent="0.2">
      <c r="A47" s="177"/>
      <c r="B47" s="68" t="s">
        <v>27</v>
      </c>
      <c r="C47" s="76" t="s">
        <v>68</v>
      </c>
      <c r="D47" s="61" t="s">
        <v>17</v>
      </c>
      <c r="E47" s="43"/>
      <c r="F47" s="79">
        <f>F41*1.75</f>
        <v>70</v>
      </c>
      <c r="G47" s="64"/>
      <c r="H47" s="62"/>
      <c r="I47" s="67"/>
      <c r="J47" s="79"/>
      <c r="K47" s="44"/>
      <c r="L47" s="77"/>
      <c r="M47" s="77"/>
    </row>
    <row r="48" spans="1:13" s="65" customFormat="1" ht="40.5" x14ac:dyDescent="0.25">
      <c r="A48" s="175" t="s">
        <v>35</v>
      </c>
      <c r="B48" s="61" t="s">
        <v>67</v>
      </c>
      <c r="C48" s="76" t="s">
        <v>137</v>
      </c>
      <c r="D48" s="49" t="s">
        <v>16</v>
      </c>
      <c r="E48" s="78"/>
      <c r="F48" s="67">
        <v>3</v>
      </c>
      <c r="G48" s="78"/>
      <c r="H48" s="78"/>
      <c r="I48" s="78"/>
      <c r="J48" s="77"/>
      <c r="K48" s="50"/>
      <c r="L48" s="50"/>
      <c r="M48" s="77"/>
    </row>
    <row r="49" spans="1:13" s="65" customFormat="1" ht="13.5" x14ac:dyDescent="0.25">
      <c r="A49" s="176"/>
      <c r="B49" s="78"/>
      <c r="C49" s="51" t="s">
        <v>66</v>
      </c>
      <c r="D49" s="72" t="s">
        <v>13</v>
      </c>
      <c r="E49" s="90">
        <f>2.28+0.6</f>
        <v>2.88</v>
      </c>
      <c r="F49" s="69">
        <f>E49*F48</f>
        <v>8.64</v>
      </c>
      <c r="G49" s="69"/>
      <c r="H49" s="70"/>
      <c r="I49" s="52"/>
      <c r="J49" s="79"/>
      <c r="K49" s="79"/>
      <c r="L49" s="64"/>
      <c r="M49" s="69"/>
    </row>
    <row r="50" spans="1:13" s="65" customFormat="1" ht="15.75" x14ac:dyDescent="0.2">
      <c r="A50" s="176"/>
      <c r="B50" s="68" t="s">
        <v>23</v>
      </c>
      <c r="C50" s="76" t="s">
        <v>24</v>
      </c>
      <c r="D50" s="61" t="s">
        <v>16</v>
      </c>
      <c r="E50" s="63"/>
      <c r="F50" s="67">
        <f>F48</f>
        <v>3</v>
      </c>
      <c r="G50" s="64"/>
      <c r="H50" s="62"/>
      <c r="I50" s="67"/>
      <c r="J50" s="37"/>
      <c r="K50" s="41"/>
      <c r="L50" s="38"/>
      <c r="M50" s="77"/>
    </row>
    <row r="51" spans="1:13" s="65" customFormat="1" ht="13.5" x14ac:dyDescent="0.2">
      <c r="A51" s="176"/>
      <c r="B51" s="68"/>
      <c r="C51" s="76" t="s">
        <v>21</v>
      </c>
      <c r="D51" s="61" t="s">
        <v>13</v>
      </c>
      <c r="E51" s="42">
        <v>3.2299999999999998E-3</v>
      </c>
      <c r="F51" s="59">
        <f>E51*F50</f>
        <v>9.689999999999999E-3</v>
      </c>
      <c r="G51" s="64"/>
      <c r="H51" s="62"/>
      <c r="I51" s="67"/>
      <c r="J51" s="79"/>
      <c r="K51" s="69"/>
      <c r="L51" s="79"/>
      <c r="M51" s="69"/>
    </row>
    <row r="52" spans="1:13" s="65" customFormat="1" ht="27" x14ac:dyDescent="0.2">
      <c r="A52" s="176"/>
      <c r="B52" s="68" t="s">
        <v>72</v>
      </c>
      <c r="C52" s="76" t="s">
        <v>25</v>
      </c>
      <c r="D52" s="61" t="s">
        <v>22</v>
      </c>
      <c r="E52" s="40">
        <v>3.62E-3</v>
      </c>
      <c r="F52" s="59">
        <f>E52*F50</f>
        <v>1.086E-2</v>
      </c>
      <c r="G52" s="64"/>
      <c r="H52" s="62"/>
      <c r="I52" s="67"/>
      <c r="J52" s="79"/>
      <c r="K52" s="70"/>
      <c r="L52" s="79"/>
      <c r="M52" s="79"/>
    </row>
    <row r="53" spans="1:13" s="65" customFormat="1" ht="13.5" x14ac:dyDescent="0.2">
      <c r="A53" s="177"/>
      <c r="B53" s="68"/>
      <c r="C53" s="76" t="s">
        <v>26</v>
      </c>
      <c r="D53" s="61" t="s">
        <v>15</v>
      </c>
      <c r="E53" s="63">
        <v>1.7999999999999998E-4</v>
      </c>
      <c r="F53" s="28">
        <f>E53*F50</f>
        <v>5.399999999999999E-4</v>
      </c>
      <c r="G53" s="64"/>
      <c r="H53" s="62"/>
      <c r="I53" s="67"/>
      <c r="J53" s="79"/>
      <c r="K53" s="69"/>
      <c r="L53" s="79"/>
      <c r="M53" s="79"/>
    </row>
    <row r="54" spans="1:13" s="65" customFormat="1" ht="16.5" customHeight="1" x14ac:dyDescent="0.2">
      <c r="A54" s="68"/>
      <c r="B54" s="68" t="s">
        <v>27</v>
      </c>
      <c r="C54" s="76" t="s">
        <v>68</v>
      </c>
      <c r="D54" s="61" t="s">
        <v>17</v>
      </c>
      <c r="E54" s="43"/>
      <c r="F54" s="79">
        <f>F48*1.75</f>
        <v>5.25</v>
      </c>
      <c r="G54" s="64"/>
      <c r="H54" s="62"/>
      <c r="I54" s="67"/>
      <c r="J54" s="79"/>
      <c r="K54" s="44"/>
      <c r="L54" s="77"/>
      <c r="M54" s="77"/>
    </row>
    <row r="55" spans="1:13" s="65" customFormat="1" ht="40.5" x14ac:dyDescent="0.25">
      <c r="A55" s="175" t="s">
        <v>113</v>
      </c>
      <c r="B55" s="35" t="s">
        <v>54</v>
      </c>
      <c r="C55" s="36" t="s">
        <v>138</v>
      </c>
      <c r="D55" s="72" t="s">
        <v>16</v>
      </c>
      <c r="E55" s="82"/>
      <c r="F55" s="69">
        <v>1.5</v>
      </c>
      <c r="G55" s="83"/>
      <c r="H55" s="41"/>
      <c r="I55" s="69"/>
      <c r="J55" s="41"/>
      <c r="K55" s="41"/>
      <c r="L55" s="41"/>
      <c r="M55" s="41"/>
    </row>
    <row r="56" spans="1:13" s="65" customFormat="1" ht="13.5" x14ac:dyDescent="0.25">
      <c r="A56" s="176"/>
      <c r="B56" s="35"/>
      <c r="C56" s="51" t="s">
        <v>12</v>
      </c>
      <c r="D56" s="72" t="s">
        <v>13</v>
      </c>
      <c r="E56" s="78">
        <v>3.19</v>
      </c>
      <c r="F56" s="53">
        <f>E56*F55</f>
        <v>4.7850000000000001</v>
      </c>
      <c r="G56" s="69"/>
      <c r="H56" s="70"/>
      <c r="I56" s="52"/>
      <c r="J56" s="69"/>
      <c r="K56" s="70"/>
      <c r="L56" s="70"/>
      <c r="M56" s="69"/>
    </row>
    <row r="57" spans="1:13" s="65" customFormat="1" ht="27" x14ac:dyDescent="0.25">
      <c r="A57" s="176"/>
      <c r="B57" s="68" t="s">
        <v>98</v>
      </c>
      <c r="C57" s="25" t="s">
        <v>55</v>
      </c>
      <c r="D57" s="72" t="s">
        <v>22</v>
      </c>
      <c r="E57" s="78">
        <v>0.42799999999999999</v>
      </c>
      <c r="F57" s="53">
        <f>E57*F55</f>
        <v>0.64200000000000002</v>
      </c>
      <c r="G57" s="69"/>
      <c r="H57" s="70"/>
      <c r="I57" s="70"/>
      <c r="J57" s="70"/>
      <c r="K57" s="70"/>
      <c r="L57" s="69"/>
      <c r="M57" s="69"/>
    </row>
    <row r="58" spans="1:13" s="65" customFormat="1" ht="13.5" x14ac:dyDescent="0.25">
      <c r="A58" s="176"/>
      <c r="B58" s="35"/>
      <c r="C58" s="51" t="s">
        <v>14</v>
      </c>
      <c r="D58" s="78" t="s">
        <v>15</v>
      </c>
      <c r="E58" s="78">
        <v>0.83799999999999997</v>
      </c>
      <c r="F58" s="59">
        <f>E58*F55</f>
        <v>1.2569999999999999</v>
      </c>
      <c r="G58" s="78"/>
      <c r="H58" s="78"/>
      <c r="I58" s="67"/>
      <c r="J58" s="78"/>
      <c r="K58" s="78"/>
      <c r="L58" s="79"/>
      <c r="M58" s="79"/>
    </row>
    <row r="59" spans="1:13" s="145" customFormat="1" ht="13.5" x14ac:dyDescent="0.2">
      <c r="A59" s="176"/>
      <c r="B59" s="68"/>
      <c r="C59" s="76" t="s">
        <v>179</v>
      </c>
      <c r="D59" s="126" t="s">
        <v>17</v>
      </c>
      <c r="E59" s="78"/>
      <c r="F59" s="79">
        <v>0.5</v>
      </c>
      <c r="G59" s="64"/>
      <c r="H59" s="62"/>
      <c r="I59" s="67"/>
      <c r="J59" s="79"/>
      <c r="K59" s="69"/>
      <c r="L59" s="79"/>
      <c r="M59" s="79"/>
    </row>
    <row r="60" spans="1:13" s="145" customFormat="1" ht="13.5" x14ac:dyDescent="0.2">
      <c r="A60" s="176"/>
      <c r="B60" s="68"/>
      <c r="C60" s="76" t="s">
        <v>180</v>
      </c>
      <c r="D60" s="126" t="s">
        <v>17</v>
      </c>
      <c r="E60" s="78"/>
      <c r="F60" s="79">
        <v>0.3</v>
      </c>
      <c r="G60" s="64"/>
      <c r="H60" s="62"/>
      <c r="I60" s="67"/>
      <c r="J60" s="79"/>
      <c r="K60" s="69"/>
      <c r="L60" s="79"/>
      <c r="M60" s="79"/>
    </row>
    <row r="61" spans="1:13" s="65" customFormat="1" ht="27" x14ac:dyDescent="0.25">
      <c r="A61" s="176"/>
      <c r="B61" s="68" t="s">
        <v>76</v>
      </c>
      <c r="C61" s="51" t="s">
        <v>70</v>
      </c>
      <c r="D61" s="49" t="s">
        <v>16</v>
      </c>
      <c r="E61" s="78">
        <v>1.02</v>
      </c>
      <c r="F61" s="79">
        <f>E61*F55</f>
        <v>1.53</v>
      </c>
      <c r="G61" s="78"/>
      <c r="H61" s="79"/>
      <c r="I61" s="78"/>
      <c r="J61" s="78"/>
      <c r="K61" s="79"/>
      <c r="L61" s="79"/>
      <c r="M61" s="79"/>
    </row>
    <row r="62" spans="1:13" s="65" customFormat="1" ht="15.75" x14ac:dyDescent="0.2">
      <c r="A62" s="176"/>
      <c r="B62" s="68" t="s">
        <v>99</v>
      </c>
      <c r="C62" s="76" t="s">
        <v>56</v>
      </c>
      <c r="D62" s="49" t="s">
        <v>16</v>
      </c>
      <c r="E62" s="78">
        <v>9.7000000000000003E-3</v>
      </c>
      <c r="F62" s="59">
        <f>E62*F55</f>
        <v>1.455E-2</v>
      </c>
      <c r="G62" s="74"/>
      <c r="H62" s="79"/>
      <c r="I62" s="62"/>
      <c r="J62" s="54"/>
      <c r="K62" s="62"/>
      <c r="L62" s="62"/>
      <c r="M62" s="79"/>
    </row>
    <row r="63" spans="1:13" s="65" customFormat="1" ht="15.75" x14ac:dyDescent="0.2">
      <c r="A63" s="176"/>
      <c r="B63" s="68" t="s">
        <v>100</v>
      </c>
      <c r="C63" s="76" t="s">
        <v>61</v>
      </c>
      <c r="D63" s="49" t="s">
        <v>16</v>
      </c>
      <c r="E63" s="78">
        <v>1.14E-2</v>
      </c>
      <c r="F63" s="59">
        <f>E63*F55</f>
        <v>1.7100000000000001E-2</v>
      </c>
      <c r="G63" s="74"/>
      <c r="H63" s="79"/>
      <c r="I63" s="62"/>
      <c r="J63" s="54"/>
      <c r="K63" s="62"/>
      <c r="L63" s="62"/>
      <c r="M63" s="79"/>
    </row>
    <row r="64" spans="1:13" s="65" customFormat="1" ht="15.75" x14ac:dyDescent="0.2">
      <c r="A64" s="176"/>
      <c r="B64" s="68" t="s">
        <v>101</v>
      </c>
      <c r="C64" s="76" t="s">
        <v>57</v>
      </c>
      <c r="D64" s="49" t="s">
        <v>16</v>
      </c>
      <c r="E64" s="78">
        <v>1.37E-2</v>
      </c>
      <c r="F64" s="59">
        <f>E64*F55</f>
        <v>2.0549999999999999E-2</v>
      </c>
      <c r="G64" s="74"/>
      <c r="H64" s="79"/>
      <c r="I64" s="62"/>
      <c r="J64" s="54"/>
      <c r="K64" s="62"/>
      <c r="L64" s="62"/>
      <c r="M64" s="79"/>
    </row>
    <row r="65" spans="1:13" s="65" customFormat="1" ht="15" customHeight="1" x14ac:dyDescent="0.2">
      <c r="A65" s="176"/>
      <c r="B65" s="68" t="s">
        <v>78</v>
      </c>
      <c r="C65" s="76" t="s">
        <v>58</v>
      </c>
      <c r="D65" s="49" t="s">
        <v>16</v>
      </c>
      <c r="E65" s="78">
        <v>2.2000000000000001E-3</v>
      </c>
      <c r="F65" s="59">
        <f>E65*F55</f>
        <v>3.3E-3</v>
      </c>
      <c r="G65" s="74"/>
      <c r="H65" s="79"/>
      <c r="I65" s="62"/>
      <c r="J65" s="54"/>
      <c r="K65" s="62"/>
      <c r="L65" s="62"/>
      <c r="M65" s="79"/>
    </row>
    <row r="66" spans="1:13" s="65" customFormat="1" ht="15" customHeight="1" x14ac:dyDescent="0.2">
      <c r="A66" s="176"/>
      <c r="B66" s="35"/>
      <c r="C66" s="76" t="s">
        <v>59</v>
      </c>
      <c r="D66" s="61" t="s">
        <v>45</v>
      </c>
      <c r="E66" s="78">
        <v>0.25</v>
      </c>
      <c r="F66" s="79">
        <f>E66*F55</f>
        <v>0.375</v>
      </c>
      <c r="G66" s="71"/>
      <c r="H66" s="79"/>
      <c r="I66" s="84"/>
      <c r="J66" s="54"/>
      <c r="K66" s="84"/>
      <c r="L66" s="84"/>
      <c r="M66" s="61"/>
    </row>
    <row r="67" spans="1:13" s="65" customFormat="1" ht="15" customHeight="1" x14ac:dyDescent="0.2">
      <c r="A67" s="176"/>
      <c r="B67" s="35"/>
      <c r="C67" s="76" t="s">
        <v>60</v>
      </c>
      <c r="D67" s="61" t="s">
        <v>45</v>
      </c>
      <c r="E67" s="78">
        <v>0.51500000000000001</v>
      </c>
      <c r="F67" s="79">
        <f>E67*F55</f>
        <v>0.77249999999999996</v>
      </c>
      <c r="G67" s="74"/>
      <c r="H67" s="79"/>
      <c r="I67" s="84"/>
      <c r="J67" s="54"/>
      <c r="K67" s="84"/>
      <c r="L67" s="84"/>
      <c r="M67" s="85"/>
    </row>
    <row r="68" spans="1:13" s="65" customFormat="1" ht="15" customHeight="1" x14ac:dyDescent="0.2">
      <c r="A68" s="177"/>
      <c r="B68" s="35"/>
      <c r="C68" s="76" t="s">
        <v>31</v>
      </c>
      <c r="D68" s="61" t="s">
        <v>15</v>
      </c>
      <c r="E68" s="78">
        <v>0.439</v>
      </c>
      <c r="F68" s="79">
        <f>E68*F55</f>
        <v>0.65849999999999997</v>
      </c>
      <c r="G68" s="74"/>
      <c r="H68" s="79"/>
      <c r="I68" s="84"/>
      <c r="J68" s="54"/>
      <c r="K68" s="84"/>
      <c r="L68" s="84"/>
      <c r="M68" s="85"/>
    </row>
    <row r="69" spans="1:13" s="65" customFormat="1" ht="15" customHeight="1" x14ac:dyDescent="0.2">
      <c r="A69" s="175" t="s">
        <v>114</v>
      </c>
      <c r="B69" s="35" t="s">
        <v>97</v>
      </c>
      <c r="C69" s="102" t="s">
        <v>139</v>
      </c>
      <c r="D69" s="61" t="s">
        <v>95</v>
      </c>
      <c r="E69" s="78"/>
      <c r="F69" s="67">
        <v>10</v>
      </c>
      <c r="G69" s="74"/>
      <c r="H69" s="77"/>
      <c r="I69" s="84"/>
      <c r="J69" s="41"/>
      <c r="K69" s="41"/>
      <c r="L69" s="41"/>
      <c r="M69" s="41"/>
    </row>
    <row r="70" spans="1:13" s="65" customFormat="1" ht="15" customHeight="1" x14ac:dyDescent="0.25">
      <c r="A70" s="176"/>
      <c r="B70" s="35"/>
      <c r="C70" s="51" t="s">
        <v>12</v>
      </c>
      <c r="D70" s="72" t="s">
        <v>13</v>
      </c>
      <c r="E70" s="78">
        <v>1.54</v>
      </c>
      <c r="F70" s="69">
        <f>E70*F69</f>
        <v>15.4</v>
      </c>
      <c r="G70" s="69"/>
      <c r="H70" s="70"/>
      <c r="I70" s="52"/>
      <c r="J70" s="69"/>
      <c r="K70" s="70"/>
      <c r="L70" s="70"/>
      <c r="M70" s="69"/>
    </row>
    <row r="71" spans="1:13" s="65" customFormat="1" ht="15" customHeight="1" x14ac:dyDescent="0.2">
      <c r="A71" s="176"/>
      <c r="B71" s="35"/>
      <c r="C71" s="76" t="s">
        <v>26</v>
      </c>
      <c r="D71" s="61" t="s">
        <v>15</v>
      </c>
      <c r="E71" s="63">
        <v>0.09</v>
      </c>
      <c r="F71" s="79">
        <f>E71*F69</f>
        <v>0.89999999999999991</v>
      </c>
      <c r="G71" s="64"/>
      <c r="H71" s="62"/>
      <c r="I71" s="67"/>
      <c r="J71" s="79"/>
      <c r="K71" s="69"/>
      <c r="L71" s="79"/>
      <c r="M71" s="79"/>
    </row>
    <row r="72" spans="1:13" s="65" customFormat="1" ht="15" customHeight="1" x14ac:dyDescent="0.2">
      <c r="A72" s="177"/>
      <c r="B72" s="35"/>
      <c r="C72" s="102" t="s">
        <v>33</v>
      </c>
      <c r="D72" s="49" t="s">
        <v>16</v>
      </c>
      <c r="E72" s="78">
        <v>1.4E-2</v>
      </c>
      <c r="F72" s="79">
        <f>E72*F69</f>
        <v>0.14000000000000001</v>
      </c>
      <c r="G72" s="74"/>
      <c r="H72" s="79"/>
      <c r="I72" s="84"/>
      <c r="J72" s="54"/>
      <c r="K72" s="84"/>
      <c r="L72" s="84"/>
      <c r="M72" s="85"/>
    </row>
    <row r="73" spans="1:13" s="65" customFormat="1" ht="43.5" customHeight="1" x14ac:dyDescent="0.2">
      <c r="A73" s="175" t="s">
        <v>140</v>
      </c>
      <c r="B73" s="98" t="s">
        <v>144</v>
      </c>
      <c r="C73" s="100" t="s">
        <v>148</v>
      </c>
      <c r="D73" s="61" t="s">
        <v>141</v>
      </c>
      <c r="E73" s="78"/>
      <c r="F73" s="59">
        <v>1E-3</v>
      </c>
      <c r="G73" s="74"/>
      <c r="H73" s="79"/>
      <c r="I73" s="84"/>
      <c r="J73" s="54"/>
      <c r="K73" s="84"/>
      <c r="L73" s="41"/>
      <c r="M73" s="41"/>
    </row>
    <row r="74" spans="1:13" s="65" customFormat="1" ht="15" customHeight="1" x14ac:dyDescent="0.2">
      <c r="A74" s="176"/>
      <c r="B74" s="35"/>
      <c r="C74" s="102" t="s">
        <v>142</v>
      </c>
      <c r="D74" s="72" t="s">
        <v>22</v>
      </c>
      <c r="E74" s="78">
        <v>1.23</v>
      </c>
      <c r="F74" s="103">
        <f>E74*F73</f>
        <v>1.23E-3</v>
      </c>
      <c r="G74" s="74"/>
      <c r="H74" s="79"/>
      <c r="I74" s="84"/>
      <c r="J74" s="54"/>
      <c r="K74" s="70"/>
      <c r="L74" s="79"/>
      <c r="M74" s="79"/>
    </row>
    <row r="75" spans="1:13" s="65" customFormat="1" ht="28.5" customHeight="1" x14ac:dyDescent="0.2">
      <c r="A75" s="176"/>
      <c r="B75" s="35"/>
      <c r="C75" s="104" t="s">
        <v>146</v>
      </c>
      <c r="D75" s="72" t="s">
        <v>22</v>
      </c>
      <c r="E75" s="78">
        <v>5.71</v>
      </c>
      <c r="F75" s="103">
        <f>E75*F73</f>
        <v>5.7099999999999998E-3</v>
      </c>
      <c r="G75" s="74"/>
      <c r="H75" s="79"/>
      <c r="I75" s="84"/>
      <c r="J75" s="54"/>
      <c r="K75" s="70"/>
      <c r="L75" s="79"/>
      <c r="M75" s="79"/>
    </row>
    <row r="76" spans="1:13" s="65" customFormat="1" ht="15" customHeight="1" x14ac:dyDescent="0.2">
      <c r="A76" s="176"/>
      <c r="B76" s="35"/>
      <c r="C76" s="104" t="s">
        <v>147</v>
      </c>
      <c r="D76" s="72" t="s">
        <v>22</v>
      </c>
      <c r="E76" s="78">
        <v>3.47</v>
      </c>
      <c r="F76" s="103">
        <f>E76*F73</f>
        <v>3.4700000000000004E-3</v>
      </c>
      <c r="G76" s="74"/>
      <c r="H76" s="79"/>
      <c r="I76" s="84"/>
      <c r="J76" s="54"/>
      <c r="K76" s="69"/>
      <c r="L76" s="59"/>
      <c r="M76" s="79"/>
    </row>
    <row r="77" spans="1:13" s="65" customFormat="1" ht="15" customHeight="1" x14ac:dyDescent="0.2">
      <c r="A77" s="177"/>
      <c r="B77" s="35"/>
      <c r="C77" s="104" t="s">
        <v>145</v>
      </c>
      <c r="D77" s="72" t="s">
        <v>22</v>
      </c>
      <c r="E77" s="78">
        <v>3.47</v>
      </c>
      <c r="F77" s="103">
        <f>E77*F73</f>
        <v>3.4700000000000004E-3</v>
      </c>
      <c r="G77" s="74"/>
      <c r="H77" s="79"/>
      <c r="I77" s="84"/>
      <c r="J77" s="54"/>
      <c r="K77" s="69"/>
      <c r="L77" s="79"/>
      <c r="M77" s="79"/>
    </row>
    <row r="78" spans="1:13" s="65" customFormat="1" ht="45.75" customHeight="1" x14ac:dyDescent="0.25">
      <c r="A78" s="175" t="s">
        <v>115</v>
      </c>
      <c r="B78" s="61" t="s">
        <v>67</v>
      </c>
      <c r="C78" s="76" t="s">
        <v>143</v>
      </c>
      <c r="D78" s="49" t="s">
        <v>16</v>
      </c>
      <c r="E78" s="78"/>
      <c r="F78" s="67">
        <v>30</v>
      </c>
      <c r="G78" s="78"/>
      <c r="H78" s="78"/>
      <c r="I78" s="78"/>
      <c r="J78" s="77"/>
      <c r="K78" s="50"/>
      <c r="L78" s="50"/>
      <c r="M78" s="77"/>
    </row>
    <row r="79" spans="1:13" s="65" customFormat="1" ht="15" customHeight="1" x14ac:dyDescent="0.25">
      <c r="A79" s="176"/>
      <c r="B79" s="78"/>
      <c r="C79" s="51" t="s">
        <v>66</v>
      </c>
      <c r="D79" s="72" t="s">
        <v>13</v>
      </c>
      <c r="E79" s="90">
        <f>2.28+0.6</f>
        <v>2.88</v>
      </c>
      <c r="F79" s="69">
        <f>E79*F78</f>
        <v>86.399999999999991</v>
      </c>
      <c r="G79" s="69"/>
      <c r="H79" s="70"/>
      <c r="I79" s="52"/>
      <c r="J79" s="79"/>
      <c r="K79" s="79"/>
      <c r="L79" s="64"/>
      <c r="M79" s="69"/>
    </row>
    <row r="80" spans="1:13" s="65" customFormat="1" ht="15" customHeight="1" x14ac:dyDescent="0.2">
      <c r="A80" s="176"/>
      <c r="B80" s="68" t="s">
        <v>23</v>
      </c>
      <c r="C80" s="76" t="s">
        <v>24</v>
      </c>
      <c r="D80" s="61" t="s">
        <v>16</v>
      </c>
      <c r="E80" s="63"/>
      <c r="F80" s="67">
        <f>F78</f>
        <v>30</v>
      </c>
      <c r="G80" s="64"/>
      <c r="H80" s="62"/>
      <c r="I80" s="67"/>
      <c r="J80" s="37"/>
      <c r="K80" s="41"/>
      <c r="L80" s="38"/>
      <c r="M80" s="77"/>
    </row>
    <row r="81" spans="1:16" s="65" customFormat="1" ht="15" customHeight="1" x14ac:dyDescent="0.2">
      <c r="A81" s="176"/>
      <c r="B81" s="68"/>
      <c r="C81" s="76" t="s">
        <v>21</v>
      </c>
      <c r="D81" s="61" t="s">
        <v>13</v>
      </c>
      <c r="E81" s="42">
        <v>3.2299999999999998E-3</v>
      </c>
      <c r="F81" s="59">
        <f>E81*F80</f>
        <v>9.69E-2</v>
      </c>
      <c r="G81" s="64"/>
      <c r="H81" s="62"/>
      <c r="I81" s="67"/>
      <c r="J81" s="79"/>
      <c r="K81" s="69"/>
      <c r="L81" s="79"/>
      <c r="M81" s="69"/>
    </row>
    <row r="82" spans="1:16" s="65" customFormat="1" ht="15" customHeight="1" x14ac:dyDescent="0.2">
      <c r="A82" s="176"/>
      <c r="B82" s="68" t="s">
        <v>72</v>
      </c>
      <c r="C82" s="76" t="s">
        <v>25</v>
      </c>
      <c r="D82" s="61" t="s">
        <v>22</v>
      </c>
      <c r="E82" s="40">
        <v>3.62E-3</v>
      </c>
      <c r="F82" s="59">
        <f>E82*F80</f>
        <v>0.1086</v>
      </c>
      <c r="G82" s="64"/>
      <c r="H82" s="62"/>
      <c r="I82" s="67"/>
      <c r="J82" s="79"/>
      <c r="K82" s="70"/>
      <c r="L82" s="79"/>
      <c r="M82" s="79"/>
    </row>
    <row r="83" spans="1:16" s="65" customFormat="1" ht="15" customHeight="1" x14ac:dyDescent="0.2">
      <c r="A83" s="176"/>
      <c r="B83" s="68"/>
      <c r="C83" s="76" t="s">
        <v>26</v>
      </c>
      <c r="D83" s="61" t="s">
        <v>15</v>
      </c>
      <c r="E83" s="63">
        <v>1.7999999999999998E-4</v>
      </c>
      <c r="F83" s="28">
        <f>E83*F80</f>
        <v>5.3999999999999994E-3</v>
      </c>
      <c r="G83" s="64"/>
      <c r="H83" s="62"/>
      <c r="I83" s="67"/>
      <c r="J83" s="79"/>
      <c r="K83" s="69"/>
      <c r="L83" s="79"/>
      <c r="M83" s="79"/>
    </row>
    <row r="84" spans="1:16" s="65" customFormat="1" ht="15" customHeight="1" x14ac:dyDescent="0.2">
      <c r="A84" s="177"/>
      <c r="B84" s="68" t="s">
        <v>27</v>
      </c>
      <c r="C84" s="76" t="s">
        <v>68</v>
      </c>
      <c r="D84" s="61" t="s">
        <v>17</v>
      </c>
      <c r="E84" s="43"/>
      <c r="F84" s="79">
        <f>F78*1.75</f>
        <v>52.5</v>
      </c>
      <c r="G84" s="64"/>
      <c r="H84" s="62"/>
      <c r="I84" s="67"/>
      <c r="J84" s="79"/>
      <c r="K84" s="44"/>
      <c r="L84" s="77"/>
      <c r="M84" s="77"/>
    </row>
    <row r="85" spans="1:16" s="65" customFormat="1" ht="15" customHeight="1" x14ac:dyDescent="0.25">
      <c r="A85" s="68"/>
      <c r="B85" s="68"/>
      <c r="C85" s="168" t="s">
        <v>8</v>
      </c>
      <c r="D85" s="155" t="s">
        <v>15</v>
      </c>
      <c r="E85" s="169"/>
      <c r="F85" s="19"/>
      <c r="G85" s="158"/>
      <c r="H85" s="37"/>
      <c r="I85" s="19"/>
      <c r="J85" s="37"/>
      <c r="K85" s="41"/>
      <c r="L85" s="38"/>
      <c r="M85" s="77"/>
      <c r="O85" s="73"/>
      <c r="P85" s="73"/>
    </row>
    <row r="86" spans="1:16" s="65" customFormat="1" ht="15" customHeight="1" x14ac:dyDescent="0.25">
      <c r="A86" s="68"/>
      <c r="B86" s="68"/>
      <c r="C86" s="102" t="s">
        <v>46</v>
      </c>
      <c r="D86" s="61" t="s">
        <v>47</v>
      </c>
      <c r="E86" s="170"/>
      <c r="F86" s="59"/>
      <c r="G86" s="64"/>
      <c r="H86" s="79"/>
      <c r="I86" s="67"/>
      <c r="J86" s="79"/>
      <c r="K86" s="69"/>
      <c r="L86" s="79"/>
      <c r="M86" s="60"/>
    </row>
    <row r="87" spans="1:16" s="65" customFormat="1" ht="15" customHeight="1" x14ac:dyDescent="0.25">
      <c r="A87" s="68"/>
      <c r="B87" s="68"/>
      <c r="C87" s="156" t="s">
        <v>8</v>
      </c>
      <c r="D87" s="155" t="s">
        <v>15</v>
      </c>
      <c r="E87" s="167"/>
      <c r="F87" s="19"/>
      <c r="G87" s="158"/>
      <c r="H87" s="37"/>
      <c r="I87" s="19"/>
      <c r="J87" s="37"/>
      <c r="K87" s="41"/>
      <c r="L87" s="38"/>
      <c r="M87" s="77"/>
    </row>
    <row r="88" spans="1:16" s="65" customFormat="1" ht="15" customHeight="1" x14ac:dyDescent="0.25">
      <c r="A88" s="68"/>
      <c r="B88" s="68"/>
      <c r="C88" s="76" t="s">
        <v>48</v>
      </c>
      <c r="D88" s="61" t="s">
        <v>47</v>
      </c>
      <c r="E88" s="170"/>
      <c r="F88" s="59"/>
      <c r="G88" s="64"/>
      <c r="H88" s="79"/>
      <c r="I88" s="67"/>
      <c r="J88" s="79"/>
      <c r="K88" s="69"/>
      <c r="L88" s="79"/>
      <c r="M88" s="60"/>
    </row>
    <row r="89" spans="1:16" s="65" customFormat="1" ht="15" customHeight="1" x14ac:dyDescent="0.25">
      <c r="A89" s="68"/>
      <c r="B89" s="68"/>
      <c r="C89" s="76" t="s">
        <v>8</v>
      </c>
      <c r="D89" s="61" t="s">
        <v>15</v>
      </c>
      <c r="E89" s="89"/>
      <c r="F89" s="67"/>
      <c r="G89" s="64"/>
      <c r="H89" s="37"/>
      <c r="I89" s="67"/>
      <c r="J89" s="37"/>
      <c r="K89" s="41"/>
      <c r="L89" s="38"/>
      <c r="M89" s="77"/>
    </row>
    <row r="90" spans="1:16" s="14" customFormat="1" ht="13.5" x14ac:dyDescent="0.25">
      <c r="A90" s="16"/>
      <c r="B90" s="16"/>
      <c r="C90" s="17"/>
      <c r="D90" s="16"/>
      <c r="E90" s="16"/>
      <c r="F90" s="15"/>
      <c r="G90" s="15"/>
      <c r="H90" s="15"/>
      <c r="I90" s="15"/>
      <c r="J90" s="15"/>
      <c r="K90" s="15"/>
      <c r="L90" s="15"/>
      <c r="M90" s="15"/>
    </row>
    <row r="91" spans="1:16" s="14" customFormat="1" ht="13.5" x14ac:dyDescent="0.25">
      <c r="A91" s="16"/>
      <c r="B91" s="16"/>
      <c r="C91" s="17"/>
      <c r="D91" s="16"/>
      <c r="E91" s="16"/>
      <c r="F91" s="15"/>
      <c r="G91" s="15"/>
      <c r="H91" s="15"/>
      <c r="I91" s="15"/>
      <c r="J91" s="15"/>
      <c r="K91" s="15"/>
      <c r="L91" s="15"/>
      <c r="M91" s="15"/>
    </row>
    <row r="92" spans="1:16" s="14" customFormat="1" ht="13.5" x14ac:dyDescent="0.25">
      <c r="A92" s="16"/>
      <c r="B92" s="16"/>
      <c r="C92" s="17"/>
      <c r="D92" s="16"/>
      <c r="E92" s="16"/>
      <c r="F92" s="15"/>
      <c r="G92" s="15"/>
      <c r="H92" s="15"/>
      <c r="I92" s="15"/>
      <c r="J92" s="15"/>
      <c r="K92" s="15"/>
      <c r="L92" s="15"/>
      <c r="M92" s="15"/>
    </row>
    <row r="93" spans="1:16" s="14" customFormat="1" ht="13.5" x14ac:dyDescent="0.25">
      <c r="A93" s="16"/>
      <c r="B93" s="16"/>
      <c r="C93" s="17"/>
      <c r="D93" s="16"/>
      <c r="E93" s="16"/>
      <c r="F93" s="15"/>
      <c r="G93" s="15"/>
      <c r="H93" s="15"/>
      <c r="I93" s="15"/>
      <c r="J93" s="15"/>
      <c r="K93" s="15"/>
      <c r="L93" s="15"/>
      <c r="M93" s="15"/>
    </row>
    <row r="94" spans="1:16" s="14" customFormat="1" ht="13.5" x14ac:dyDescent="0.25">
      <c r="A94" s="16"/>
      <c r="B94" s="16"/>
      <c r="C94" s="17"/>
      <c r="D94" s="16"/>
      <c r="E94" s="16"/>
      <c r="F94" s="15"/>
      <c r="G94" s="15"/>
      <c r="H94" s="15"/>
      <c r="I94" s="15"/>
      <c r="J94" s="15"/>
      <c r="K94" s="15"/>
      <c r="L94" s="15"/>
      <c r="M94" s="15"/>
    </row>
    <row r="95" spans="1:16" s="14" customFormat="1" ht="13.5" x14ac:dyDescent="0.25">
      <c r="A95" s="16"/>
      <c r="B95" s="16"/>
      <c r="C95" s="17"/>
      <c r="D95" s="16"/>
      <c r="E95" s="16"/>
      <c r="F95" s="15"/>
      <c r="G95" s="15"/>
      <c r="H95" s="15"/>
      <c r="I95" s="15"/>
      <c r="J95" s="15"/>
      <c r="K95" s="15"/>
      <c r="L95" s="15"/>
      <c r="M95" s="15"/>
    </row>
    <row r="96" spans="1:16" s="14" customFormat="1" ht="13.5" x14ac:dyDescent="0.25">
      <c r="A96" s="16"/>
      <c r="B96" s="16"/>
      <c r="C96" s="17"/>
      <c r="D96" s="16"/>
      <c r="E96" s="16"/>
      <c r="F96" s="15"/>
      <c r="G96" s="15"/>
      <c r="H96" s="15"/>
      <c r="I96" s="15"/>
      <c r="J96" s="15"/>
      <c r="K96" s="15"/>
      <c r="L96" s="15"/>
      <c r="M96" s="15"/>
    </row>
    <row r="97" spans="1:13" s="14" customFormat="1" ht="13.5" x14ac:dyDescent="0.25">
      <c r="A97" s="16"/>
      <c r="B97" s="16"/>
      <c r="C97" s="17"/>
      <c r="D97" s="16"/>
      <c r="E97" s="16"/>
      <c r="F97" s="15"/>
      <c r="G97" s="15"/>
      <c r="H97" s="15"/>
      <c r="I97" s="15"/>
      <c r="J97" s="15"/>
      <c r="K97" s="15"/>
      <c r="L97" s="15"/>
      <c r="M97" s="15"/>
    </row>
    <row r="98" spans="1:13" s="14" customFormat="1" ht="13.5" x14ac:dyDescent="0.25">
      <c r="A98" s="16"/>
      <c r="B98" s="16"/>
      <c r="C98" s="17"/>
      <c r="D98" s="16"/>
      <c r="E98" s="16"/>
      <c r="F98" s="15"/>
      <c r="G98" s="15"/>
      <c r="H98" s="15"/>
      <c r="I98" s="15"/>
      <c r="J98" s="15"/>
      <c r="K98" s="15"/>
      <c r="L98" s="15"/>
      <c r="M98" s="15"/>
    </row>
    <row r="99" spans="1:13" s="14" customFormat="1" ht="13.5" x14ac:dyDescent="0.25">
      <c r="A99" s="16"/>
      <c r="B99" s="16"/>
      <c r="C99" s="17"/>
      <c r="D99" s="16"/>
      <c r="E99" s="16"/>
      <c r="F99" s="15"/>
      <c r="G99" s="15"/>
      <c r="H99" s="15"/>
      <c r="I99" s="15"/>
      <c r="J99" s="15"/>
      <c r="K99" s="15"/>
      <c r="L99" s="15"/>
      <c r="M99" s="15"/>
    </row>
    <row r="100" spans="1:13" s="14" customFormat="1" ht="13.5" x14ac:dyDescent="0.25">
      <c r="A100" s="16"/>
      <c r="B100" s="16"/>
      <c r="C100" s="17"/>
      <c r="D100" s="16"/>
      <c r="E100" s="16"/>
      <c r="F100" s="15"/>
      <c r="G100" s="15"/>
      <c r="H100" s="15"/>
      <c r="I100" s="15"/>
      <c r="J100" s="15"/>
      <c r="K100" s="15"/>
      <c r="L100" s="15"/>
      <c r="M100" s="15"/>
    </row>
    <row r="101" spans="1:13" s="14" customFormat="1" ht="13.5" x14ac:dyDescent="0.25">
      <c r="A101" s="16"/>
      <c r="B101" s="16"/>
      <c r="C101" s="17"/>
      <c r="D101" s="16"/>
      <c r="E101" s="16"/>
      <c r="F101" s="15"/>
      <c r="G101" s="15"/>
      <c r="H101" s="15"/>
      <c r="I101" s="15"/>
      <c r="J101" s="15"/>
      <c r="K101" s="15"/>
      <c r="L101" s="15"/>
      <c r="M101" s="15"/>
    </row>
    <row r="102" spans="1:13" s="14" customFormat="1" ht="13.5" x14ac:dyDescent="0.25">
      <c r="A102" s="16"/>
      <c r="B102" s="16"/>
      <c r="C102" s="17"/>
      <c r="D102" s="16"/>
      <c r="E102" s="16"/>
      <c r="F102" s="15"/>
      <c r="G102" s="15"/>
      <c r="H102" s="15"/>
      <c r="I102" s="15"/>
      <c r="J102" s="15"/>
      <c r="K102" s="15"/>
      <c r="L102" s="15"/>
      <c r="M102" s="15"/>
    </row>
    <row r="103" spans="1:13" s="14" customFormat="1" ht="13.5" x14ac:dyDescent="0.25">
      <c r="A103" s="16"/>
      <c r="B103" s="16"/>
      <c r="C103" s="17"/>
      <c r="D103" s="16"/>
      <c r="E103" s="16"/>
      <c r="F103" s="15"/>
      <c r="G103" s="15"/>
      <c r="H103" s="15"/>
      <c r="I103" s="15"/>
      <c r="J103" s="15"/>
      <c r="K103" s="15"/>
      <c r="L103" s="15"/>
      <c r="M103" s="15"/>
    </row>
    <row r="104" spans="1:13" s="14" customFormat="1" ht="13.5" x14ac:dyDescent="0.25">
      <c r="A104" s="16"/>
      <c r="B104" s="16"/>
      <c r="C104" s="17"/>
      <c r="D104" s="16"/>
      <c r="E104" s="16"/>
      <c r="F104" s="15"/>
      <c r="G104" s="15"/>
      <c r="H104" s="15"/>
      <c r="I104" s="15"/>
      <c r="J104" s="15"/>
      <c r="K104" s="15"/>
      <c r="L104" s="15"/>
      <c r="M104" s="15"/>
    </row>
    <row r="105" spans="1:13" s="14" customFormat="1" ht="13.5" x14ac:dyDescent="0.25">
      <c r="A105" s="16"/>
      <c r="B105" s="16"/>
      <c r="C105" s="17"/>
      <c r="D105" s="16"/>
      <c r="E105" s="16"/>
      <c r="F105" s="15"/>
      <c r="G105" s="15"/>
      <c r="H105" s="15"/>
      <c r="I105" s="15"/>
      <c r="J105" s="15"/>
      <c r="K105" s="15"/>
      <c r="L105" s="15"/>
      <c r="M105" s="15"/>
    </row>
    <row r="106" spans="1:13" s="14" customFormat="1" ht="13.5" x14ac:dyDescent="0.25">
      <c r="A106" s="16"/>
      <c r="B106" s="16"/>
      <c r="C106" s="17"/>
      <c r="D106" s="16"/>
      <c r="E106" s="16"/>
      <c r="F106" s="15"/>
      <c r="G106" s="15"/>
      <c r="H106" s="15"/>
      <c r="I106" s="15"/>
      <c r="J106" s="15"/>
      <c r="K106" s="15"/>
      <c r="L106" s="15"/>
      <c r="M106" s="15"/>
    </row>
    <row r="107" spans="1:13" s="14" customFormat="1" ht="13.5" x14ac:dyDescent="0.25">
      <c r="A107" s="16"/>
      <c r="B107" s="16"/>
      <c r="C107" s="17"/>
      <c r="D107" s="16"/>
      <c r="E107" s="16"/>
      <c r="F107" s="15"/>
      <c r="G107" s="15"/>
      <c r="H107" s="15"/>
      <c r="I107" s="15"/>
      <c r="J107" s="15"/>
      <c r="K107" s="15"/>
      <c r="L107" s="15"/>
      <c r="M107" s="15"/>
    </row>
    <row r="108" spans="1:13" s="14" customFormat="1" ht="13.5" x14ac:dyDescent="0.25">
      <c r="A108" s="16"/>
      <c r="B108" s="16"/>
      <c r="C108" s="17"/>
      <c r="D108" s="16"/>
      <c r="E108" s="16"/>
      <c r="F108" s="15"/>
      <c r="G108" s="15"/>
      <c r="H108" s="15"/>
      <c r="I108" s="15"/>
      <c r="J108" s="15"/>
      <c r="K108" s="15"/>
      <c r="L108" s="15"/>
      <c r="M108" s="15"/>
    </row>
    <row r="109" spans="1:13" s="14" customFormat="1" ht="13.5" x14ac:dyDescent="0.25">
      <c r="A109" s="16"/>
      <c r="B109" s="16"/>
      <c r="C109" s="17"/>
      <c r="D109" s="16"/>
      <c r="E109" s="16"/>
      <c r="F109" s="15"/>
      <c r="G109" s="15"/>
      <c r="H109" s="15"/>
      <c r="I109" s="15"/>
      <c r="J109" s="15"/>
      <c r="K109" s="15"/>
      <c r="L109" s="15"/>
      <c r="M109" s="15"/>
    </row>
    <row r="110" spans="1:13" s="14" customFormat="1" ht="13.5" x14ac:dyDescent="0.25">
      <c r="A110" s="16"/>
      <c r="B110" s="16"/>
      <c r="C110" s="17"/>
      <c r="D110" s="16"/>
      <c r="E110" s="16"/>
      <c r="F110" s="15"/>
      <c r="G110" s="15"/>
      <c r="H110" s="15"/>
      <c r="I110" s="15"/>
      <c r="J110" s="15"/>
      <c r="K110" s="15"/>
      <c r="L110" s="15"/>
      <c r="M110" s="15"/>
    </row>
    <row r="111" spans="1:13" s="14" customFormat="1" ht="13.5" x14ac:dyDescent="0.25">
      <c r="A111" s="16"/>
      <c r="B111" s="16"/>
      <c r="C111" s="17"/>
      <c r="D111" s="16"/>
      <c r="E111" s="16"/>
      <c r="F111" s="15"/>
      <c r="G111" s="15"/>
      <c r="H111" s="15"/>
      <c r="I111" s="15"/>
      <c r="J111" s="15"/>
      <c r="K111" s="15"/>
      <c r="L111" s="15"/>
      <c r="M111" s="15"/>
    </row>
    <row r="112" spans="1:13" s="14" customFormat="1" ht="13.5" x14ac:dyDescent="0.25">
      <c r="A112" s="16"/>
      <c r="B112" s="16"/>
      <c r="C112" s="17"/>
      <c r="D112" s="16"/>
      <c r="E112" s="16"/>
      <c r="F112" s="15"/>
      <c r="G112" s="15"/>
      <c r="H112" s="15"/>
      <c r="I112" s="15"/>
      <c r="J112" s="15"/>
      <c r="K112" s="15"/>
      <c r="L112" s="15"/>
      <c r="M112" s="15"/>
    </row>
    <row r="113" spans="1:13" s="14" customFormat="1" ht="13.5" x14ac:dyDescent="0.25">
      <c r="A113" s="16"/>
      <c r="B113" s="16"/>
      <c r="C113" s="17"/>
      <c r="D113" s="16"/>
      <c r="E113" s="16"/>
      <c r="F113" s="15"/>
      <c r="G113" s="15"/>
      <c r="H113" s="15"/>
      <c r="I113" s="15"/>
      <c r="J113" s="15"/>
      <c r="K113" s="15"/>
      <c r="L113" s="15"/>
      <c r="M113" s="15"/>
    </row>
    <row r="114" spans="1:13" s="14" customFormat="1" ht="13.5" x14ac:dyDescent="0.25">
      <c r="A114" s="16"/>
      <c r="B114" s="16"/>
      <c r="C114" s="17"/>
      <c r="D114" s="16"/>
      <c r="E114" s="16"/>
      <c r="F114" s="15"/>
      <c r="G114" s="15"/>
      <c r="H114" s="15"/>
      <c r="I114" s="15"/>
      <c r="J114" s="15"/>
      <c r="K114" s="15"/>
      <c r="L114" s="15"/>
      <c r="M114" s="15"/>
    </row>
    <row r="115" spans="1:13" s="14" customFormat="1" ht="13.5" x14ac:dyDescent="0.25">
      <c r="A115" s="16"/>
      <c r="B115" s="16"/>
      <c r="C115" s="17"/>
      <c r="D115" s="16"/>
      <c r="E115" s="16"/>
      <c r="F115" s="15"/>
      <c r="G115" s="15"/>
      <c r="H115" s="15"/>
      <c r="I115" s="15"/>
      <c r="J115" s="15"/>
      <c r="K115" s="15"/>
      <c r="L115" s="15"/>
      <c r="M115" s="15"/>
    </row>
    <row r="116" spans="1:13" s="14" customFormat="1" ht="13.5" x14ac:dyDescent="0.25">
      <c r="A116" s="16"/>
      <c r="B116" s="16"/>
      <c r="C116" s="17"/>
      <c r="D116" s="16"/>
      <c r="E116" s="16"/>
      <c r="F116" s="15"/>
      <c r="G116" s="15"/>
      <c r="H116" s="15"/>
      <c r="I116" s="15"/>
      <c r="J116" s="15"/>
      <c r="K116" s="15"/>
      <c r="L116" s="15"/>
      <c r="M116" s="15"/>
    </row>
    <row r="117" spans="1:13" s="14" customFormat="1" ht="13.5" x14ac:dyDescent="0.25">
      <c r="A117" s="16"/>
      <c r="B117" s="16"/>
      <c r="C117" s="17"/>
      <c r="D117" s="16"/>
      <c r="E117" s="16"/>
      <c r="F117" s="15"/>
      <c r="G117" s="15"/>
      <c r="H117" s="15"/>
      <c r="I117" s="15"/>
      <c r="J117" s="15"/>
      <c r="K117" s="15"/>
      <c r="L117" s="15"/>
      <c r="M117" s="15"/>
    </row>
    <row r="118" spans="1:13" s="14" customFormat="1" ht="13.5" x14ac:dyDescent="0.25">
      <c r="A118" s="16"/>
      <c r="B118" s="16"/>
      <c r="C118" s="17"/>
      <c r="D118" s="16"/>
      <c r="E118" s="16"/>
      <c r="F118" s="15"/>
      <c r="G118" s="15"/>
      <c r="H118" s="15"/>
      <c r="I118" s="15"/>
      <c r="J118" s="15"/>
      <c r="K118" s="15"/>
      <c r="L118" s="15"/>
      <c r="M118" s="15"/>
    </row>
    <row r="119" spans="1:13" s="14" customFormat="1" ht="13.5" x14ac:dyDescent="0.25">
      <c r="A119" s="16"/>
      <c r="B119" s="16"/>
      <c r="C119" s="17"/>
      <c r="D119" s="16"/>
      <c r="E119" s="16"/>
      <c r="F119" s="15"/>
      <c r="G119" s="15"/>
      <c r="H119" s="15"/>
      <c r="I119" s="15"/>
      <c r="J119" s="15"/>
      <c r="K119" s="15"/>
      <c r="L119" s="15"/>
      <c r="M119" s="15"/>
    </row>
    <row r="120" spans="1:13" s="14" customFormat="1" ht="13.5" x14ac:dyDescent="0.25">
      <c r="A120" s="16"/>
      <c r="B120" s="16"/>
      <c r="C120" s="17"/>
      <c r="D120" s="16"/>
      <c r="E120" s="16"/>
      <c r="F120" s="15"/>
      <c r="G120" s="15"/>
      <c r="H120" s="15"/>
      <c r="I120" s="15"/>
      <c r="J120" s="15"/>
      <c r="K120" s="15"/>
      <c r="L120" s="15"/>
      <c r="M120" s="15"/>
    </row>
    <row r="121" spans="1:13" s="14" customFormat="1" ht="13.5" x14ac:dyDescent="0.25">
      <c r="A121" s="16"/>
      <c r="B121" s="16"/>
      <c r="C121" s="17"/>
      <c r="D121" s="16"/>
      <c r="E121" s="16"/>
      <c r="F121" s="15"/>
      <c r="G121" s="15"/>
      <c r="H121" s="15"/>
      <c r="I121" s="15"/>
      <c r="J121" s="15"/>
      <c r="K121" s="15"/>
      <c r="L121" s="15"/>
      <c r="M121" s="15"/>
    </row>
    <row r="122" spans="1:13" s="14" customFormat="1" ht="13.5" x14ac:dyDescent="0.25">
      <c r="A122" s="16"/>
      <c r="B122" s="16"/>
      <c r="C122" s="17"/>
      <c r="D122" s="16"/>
      <c r="E122" s="16"/>
      <c r="F122" s="15"/>
      <c r="G122" s="15"/>
      <c r="H122" s="15"/>
      <c r="I122" s="15"/>
      <c r="J122" s="15"/>
      <c r="K122" s="15"/>
      <c r="L122" s="15"/>
      <c r="M122" s="15"/>
    </row>
    <row r="123" spans="1:13" s="14" customFormat="1" ht="13.5" x14ac:dyDescent="0.25">
      <c r="A123" s="16"/>
      <c r="B123" s="16"/>
      <c r="C123" s="17"/>
      <c r="D123" s="16"/>
      <c r="E123" s="16"/>
      <c r="F123" s="15"/>
      <c r="G123" s="15"/>
      <c r="H123" s="15"/>
      <c r="I123" s="15"/>
      <c r="J123" s="15"/>
      <c r="K123" s="15"/>
      <c r="L123" s="15"/>
      <c r="M123" s="15"/>
    </row>
    <row r="124" spans="1:13" s="14" customFormat="1" ht="13.5" x14ac:dyDescent="0.25">
      <c r="A124" s="16"/>
      <c r="B124" s="16"/>
      <c r="C124" s="17"/>
      <c r="D124" s="16"/>
      <c r="E124" s="16"/>
      <c r="F124" s="15"/>
      <c r="G124" s="15"/>
      <c r="H124" s="15"/>
      <c r="I124" s="15"/>
      <c r="J124" s="15"/>
      <c r="K124" s="15"/>
      <c r="L124" s="15"/>
      <c r="M124" s="15"/>
    </row>
    <row r="125" spans="1:13" s="14" customFormat="1" ht="13.5" x14ac:dyDescent="0.25">
      <c r="A125" s="16"/>
      <c r="B125" s="16"/>
      <c r="C125" s="17"/>
      <c r="D125" s="16"/>
      <c r="E125" s="16"/>
      <c r="F125" s="15"/>
      <c r="G125" s="15"/>
      <c r="H125" s="15"/>
      <c r="I125" s="15"/>
      <c r="J125" s="15"/>
      <c r="K125" s="15"/>
      <c r="L125" s="15"/>
      <c r="M125" s="15"/>
    </row>
    <row r="126" spans="1:13" s="14" customFormat="1" ht="13.5" x14ac:dyDescent="0.25">
      <c r="A126" s="16"/>
      <c r="B126" s="16"/>
      <c r="C126" s="17"/>
      <c r="D126" s="16"/>
      <c r="E126" s="16"/>
    </row>
    <row r="127" spans="1:13" s="14" customFormat="1" ht="13.5" x14ac:dyDescent="0.25">
      <c r="C127" s="18"/>
    </row>
    <row r="128" spans="1:13" s="14" customFormat="1" ht="13.5" x14ac:dyDescent="0.25">
      <c r="C128" s="18"/>
    </row>
    <row r="129" spans="3:3" s="14" customFormat="1" ht="13.5" x14ac:dyDescent="0.25">
      <c r="C129" s="18"/>
    </row>
    <row r="130" spans="3:3" s="14" customFormat="1" ht="13.5" x14ac:dyDescent="0.25">
      <c r="C130" s="18"/>
    </row>
    <row r="131" spans="3:3" s="14" customFormat="1" ht="13.5" x14ac:dyDescent="0.25">
      <c r="C131" s="18"/>
    </row>
    <row r="132" spans="3:3" s="14" customFormat="1" ht="13.5" x14ac:dyDescent="0.25">
      <c r="C132" s="18"/>
    </row>
    <row r="133" spans="3:3" s="14" customFormat="1" ht="13.5" x14ac:dyDescent="0.25">
      <c r="C133" s="18"/>
    </row>
    <row r="134" spans="3:3" s="14" customFormat="1" ht="13.5" x14ac:dyDescent="0.25">
      <c r="C134" s="18"/>
    </row>
    <row r="135" spans="3:3" s="14" customFormat="1" ht="13.5" x14ac:dyDescent="0.25">
      <c r="C135" s="18"/>
    </row>
    <row r="136" spans="3:3" s="14" customFormat="1" ht="13.5" x14ac:dyDescent="0.25">
      <c r="C136" s="18"/>
    </row>
    <row r="137" spans="3:3" s="14" customFormat="1" ht="13.5" x14ac:dyDescent="0.25">
      <c r="C137" s="18"/>
    </row>
    <row r="138" spans="3:3" s="14" customFormat="1" ht="13.5" x14ac:dyDescent="0.25">
      <c r="C138" s="18"/>
    </row>
    <row r="139" spans="3:3" s="14" customFormat="1" ht="13.5" x14ac:dyDescent="0.25">
      <c r="C139" s="18"/>
    </row>
    <row r="140" spans="3:3" s="14" customFormat="1" ht="13.5" x14ac:dyDescent="0.25">
      <c r="C140" s="18"/>
    </row>
    <row r="141" spans="3:3" s="14" customFormat="1" ht="13.5" x14ac:dyDescent="0.25">
      <c r="C141" s="18"/>
    </row>
    <row r="142" spans="3:3" s="14" customFormat="1" ht="13.5" x14ac:dyDescent="0.25">
      <c r="C142" s="18"/>
    </row>
    <row r="143" spans="3:3" s="14" customFormat="1" ht="13.5" x14ac:dyDescent="0.25">
      <c r="C143" s="18"/>
    </row>
    <row r="144" spans="3:3" s="14" customFormat="1" ht="13.5" x14ac:dyDescent="0.25">
      <c r="C144" s="18"/>
    </row>
    <row r="145" spans="3:3" s="14" customFormat="1" ht="13.5" x14ac:dyDescent="0.25">
      <c r="C145" s="18"/>
    </row>
    <row r="146" spans="3:3" s="14" customFormat="1" ht="13.5" x14ac:dyDescent="0.25">
      <c r="C146" s="18"/>
    </row>
    <row r="147" spans="3:3" s="14" customFormat="1" ht="13.5" x14ac:dyDescent="0.25">
      <c r="C147" s="18"/>
    </row>
    <row r="148" spans="3:3" s="14" customFormat="1" ht="13.5" x14ac:dyDescent="0.25">
      <c r="C148" s="18"/>
    </row>
    <row r="149" spans="3:3" s="14" customFormat="1" ht="13.5" x14ac:dyDescent="0.25">
      <c r="C149" s="18"/>
    </row>
    <row r="150" spans="3:3" s="14" customFormat="1" ht="13.5" x14ac:dyDescent="0.25">
      <c r="C150" s="18"/>
    </row>
    <row r="151" spans="3:3" s="14" customFormat="1" ht="13.5" x14ac:dyDescent="0.25">
      <c r="C151" s="18"/>
    </row>
    <row r="152" spans="3:3" s="14" customFormat="1" ht="13.5" x14ac:dyDescent="0.25">
      <c r="C152" s="18"/>
    </row>
    <row r="153" spans="3:3" s="14" customFormat="1" ht="13.5" x14ac:dyDescent="0.25">
      <c r="C153" s="18"/>
    </row>
    <row r="154" spans="3:3" s="1" customFormat="1" ht="13.5" x14ac:dyDescent="0.25"/>
    <row r="155" spans="3:3" s="1" customFormat="1" ht="13.5" x14ac:dyDescent="0.25"/>
    <row r="156" spans="3:3" s="1" customFormat="1" ht="13.5" x14ac:dyDescent="0.25"/>
    <row r="157" spans="3:3" s="1" customFormat="1" ht="13.5" x14ac:dyDescent="0.25"/>
    <row r="158" spans="3:3" s="1" customFormat="1" ht="13.5" x14ac:dyDescent="0.25"/>
    <row r="159" spans="3:3" s="1" customFormat="1" ht="13.5" x14ac:dyDescent="0.25"/>
    <row r="160" spans="3:3" s="1" customFormat="1" ht="13.5" x14ac:dyDescent="0.25"/>
    <row r="161" s="1" customFormat="1" ht="13.5" x14ac:dyDescent="0.25"/>
  </sheetData>
  <mergeCells count="28">
    <mergeCell ref="I7:J7"/>
    <mergeCell ref="K7:L7"/>
    <mergeCell ref="M7:M8"/>
    <mergeCell ref="A7:A8"/>
    <mergeCell ref="B7:B8"/>
    <mergeCell ref="C7:C8"/>
    <mergeCell ref="D7:D8"/>
    <mergeCell ref="E7:F7"/>
    <mergeCell ref="G7:H7"/>
    <mergeCell ref="A6:G6"/>
    <mergeCell ref="A1:M1"/>
    <mergeCell ref="A2:M2"/>
    <mergeCell ref="A3:M3"/>
    <mergeCell ref="A4:G4"/>
    <mergeCell ref="C5:K5"/>
    <mergeCell ref="A18:A22"/>
    <mergeCell ref="A32:A38"/>
    <mergeCell ref="A23:A24"/>
    <mergeCell ref="A26:A31"/>
    <mergeCell ref="A11:A12"/>
    <mergeCell ref="A13:A16"/>
    <mergeCell ref="A55:A68"/>
    <mergeCell ref="A69:A72"/>
    <mergeCell ref="A73:A77"/>
    <mergeCell ref="A78:A84"/>
    <mergeCell ref="A39:A40"/>
    <mergeCell ref="A41:A47"/>
    <mergeCell ref="A48:A53"/>
  </mergeCells>
  <pageMargins left="0.39" right="0.19685039370078741" top="0.39" bottom="0.3" header="0.31496062992125984" footer="0.23"/>
  <pageSetup paperSize="9" orientation="landscape" verticalDpi="1200" r:id="rId1"/>
  <rowBreaks count="3" manualBreakCount="3">
    <brk id="24" max="12" man="1"/>
    <brk id="47" max="12" man="1"/>
    <brk id="7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obieq.</vt:lpstr>
      <vt:lpstr>ubani #2</vt:lpstr>
      <vt:lpstr>ubani #3</vt:lpstr>
      <vt:lpstr>ubani #4</vt:lpstr>
      <vt:lpstr>ubani #5</vt:lpstr>
      <vt:lpstr>'ubani #2'!Print_Area</vt:lpstr>
      <vt:lpstr>'ubani #3'!Print_Area</vt:lpstr>
      <vt:lpstr>'ubani #4'!Print_Area</vt:lpstr>
      <vt:lpstr>'ubani #5'!Print_Area</vt:lpstr>
      <vt:lpstr>'ubani #2'!Print_Titles</vt:lpstr>
      <vt:lpstr>'ubani #3'!Print_Titles</vt:lpstr>
      <vt:lpstr>'ubani #4'!Print_Titles</vt:lpstr>
      <vt:lpstr>'ubani #5'!Print_Titles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Jambo</dc:creator>
  <cp:lastModifiedBy>Giorgi Goglidze</cp:lastModifiedBy>
  <cp:lastPrinted>2019-12-23T12:36:53Z</cp:lastPrinted>
  <dcterms:created xsi:type="dcterms:W3CDTF">2018-03-30T10:59:51Z</dcterms:created>
  <dcterms:modified xsi:type="dcterms:W3CDTF">2019-12-24T10:40:57Z</dcterms:modified>
</cp:coreProperties>
</file>