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9"/>
  <workbookPr/>
  <mc:AlternateContent xmlns:mc="http://schemas.openxmlformats.org/markup-compatibility/2006">
    <mc:Choice Requires="x15">
      <x15ac:absPath xmlns:x15ac="http://schemas.microsoft.com/office/spreadsheetml/2010/11/ac" url="C:\Users\ucha.noniashvili\Desktop\სატენდერო\ანაგა, გალავნის უბის გზა\"/>
    </mc:Choice>
  </mc:AlternateContent>
  <xr:revisionPtr revIDLastSave="0" documentId="13_ncr:1_{1691A2B6-B5CD-4C1B-95DD-19E52D44B0D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კორ" sheetId="1" r:id="rId1"/>
  </sheets>
  <definedNames>
    <definedName name="_xlnm._FilterDatabase" localSheetId="0" hidden="1">კორ!$A$6:$L$194</definedName>
    <definedName name="_xlnm.Print_Area" localSheetId="0">კორ!$A$1:$L$195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2" i="1" l="1"/>
  <c r="E126" i="1"/>
  <c r="E113" i="1"/>
  <c r="E88" i="1"/>
  <c r="E59" i="1"/>
  <c r="E46" i="1"/>
  <c r="E78" i="1" l="1"/>
  <c r="E77" i="1"/>
  <c r="E79" i="1" s="1"/>
  <c r="E76" i="1"/>
  <c r="E75" i="1"/>
  <c r="E74" i="1"/>
  <c r="E73" i="1"/>
  <c r="E70" i="1"/>
  <c r="E69" i="1"/>
  <c r="E71" i="1" s="1"/>
  <c r="E68" i="1"/>
  <c r="E67" i="1"/>
  <c r="E66" i="1"/>
  <c r="E65" i="1"/>
  <c r="E64" i="1"/>
  <c r="E61" i="1"/>
  <c r="E62" i="1" s="1"/>
  <c r="E60" i="1"/>
  <c r="E57" i="1"/>
  <c r="E56" i="1"/>
  <c r="E58" i="1" s="1"/>
  <c r="E55" i="1"/>
  <c r="E54" i="1"/>
  <c r="E53" i="1"/>
  <c r="E52" i="1"/>
  <c r="E51" i="1"/>
  <c r="E48" i="1"/>
  <c r="E49" i="1" s="1"/>
  <c r="E47" i="1"/>
  <c r="E35" i="1"/>
  <c r="E34" i="1"/>
  <c r="E33" i="1"/>
  <c r="E32" i="1"/>
  <c r="E31" i="1"/>
  <c r="E30" i="1"/>
  <c r="E29" i="1"/>
  <c r="E13" i="1"/>
  <c r="E11" i="1"/>
  <c r="E174" i="1"/>
  <c r="D169" i="1"/>
  <c r="E147" i="1"/>
  <c r="E128" i="1"/>
  <c r="E115" i="1"/>
  <c r="D110" i="1"/>
  <c r="D43" i="1"/>
  <c r="E43" i="1" s="1"/>
  <c r="E45" i="1" s="1"/>
  <c r="E20" i="1" l="1"/>
  <c r="E19" i="1"/>
  <c r="E24" i="1"/>
  <c r="E23" i="1"/>
  <c r="E22" i="1"/>
  <c r="E21" i="1"/>
  <c r="E14" i="1"/>
  <c r="E15" i="1"/>
  <c r="E16" i="1"/>
  <c r="E17" i="1"/>
  <c r="E25" i="1" l="1"/>
  <c r="E18" i="1"/>
  <c r="E161" i="1" l="1"/>
  <c r="E160" i="1"/>
  <c r="E159" i="1"/>
  <c r="E158" i="1"/>
  <c r="E157" i="1"/>
  <c r="E156" i="1"/>
  <c r="E155" i="1"/>
  <c r="E137" i="1"/>
  <c r="E136" i="1"/>
  <c r="E135" i="1"/>
  <c r="E134" i="1"/>
  <c r="E133" i="1"/>
  <c r="E132" i="1"/>
  <c r="E131" i="1"/>
  <c r="E127" i="1"/>
  <c r="E124" i="1"/>
  <c r="E123" i="1"/>
  <c r="E122" i="1"/>
  <c r="E121" i="1"/>
  <c r="E120" i="1"/>
  <c r="E119" i="1"/>
  <c r="E118" i="1"/>
  <c r="E101" i="1"/>
  <c r="E100" i="1"/>
  <c r="E99" i="1"/>
  <c r="E98" i="1"/>
  <c r="E97" i="1"/>
  <c r="E96" i="1"/>
  <c r="E102" i="1" l="1"/>
  <c r="E129" i="1"/>
  <c r="E138" i="1"/>
  <c r="E125" i="1"/>
  <c r="E84" i="1" l="1"/>
  <c r="D170" i="1"/>
  <c r="E170" i="1" s="1"/>
  <c r="D168" i="1"/>
  <c r="D167" i="1"/>
  <c r="E167" i="1" s="1"/>
  <c r="D166" i="1"/>
  <c r="D165" i="1"/>
  <c r="E165" i="1" s="1"/>
  <c r="D164" i="1"/>
  <c r="D163" i="1"/>
  <c r="D111" i="1"/>
  <c r="E111" i="1" s="1"/>
  <c r="D109" i="1"/>
  <c r="D108" i="1"/>
  <c r="D107" i="1"/>
  <c r="D106" i="1"/>
  <c r="E106" i="1" s="1"/>
  <c r="D105" i="1"/>
  <c r="D104" i="1"/>
  <c r="D44" i="1"/>
  <c r="E44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12" i="1"/>
  <c r="E12" i="1" s="1"/>
  <c r="E109" i="1" l="1"/>
  <c r="E168" i="1"/>
  <c r="E178" i="1"/>
  <c r="E114" i="1" l="1"/>
  <c r="E148" i="1"/>
  <c r="E150" i="1" s="1"/>
  <c r="E173" i="1" l="1"/>
  <c r="E183" i="1"/>
  <c r="E143" i="1"/>
  <c r="E107" i="1"/>
  <c r="E89" i="1"/>
  <c r="E91" i="1" s="1"/>
  <c r="E182" i="1" l="1"/>
  <c r="E92" i="1"/>
  <c r="E179" i="1"/>
  <c r="E184" i="1" l="1"/>
  <c r="E166" i="1"/>
  <c r="E180" i="1"/>
  <c r="E108" i="1"/>
  <c r="E151" i="1"/>
  <c r="E105" i="1"/>
  <c r="E164" i="1" l="1"/>
  <c r="E85" i="1" l="1"/>
  <c r="E116" i="1" l="1"/>
  <c r="E144" i="1"/>
  <c r="E181" i="1"/>
  <c r="E175" i="1"/>
  <c r="E90" i="1" l="1"/>
  <c r="E104" i="1" l="1"/>
  <c r="E149" i="1" l="1"/>
  <c r="E163" i="1" l="1"/>
  <c r="E177" i="1" l="1"/>
  <c r="E83" i="1" l="1"/>
  <c r="E142" i="1" l="1"/>
  <c r="E9" i="1" l="1"/>
  <c r="E110" i="1" l="1"/>
  <c r="E112" i="1" l="1"/>
  <c r="E145" i="1"/>
  <c r="E86" i="1"/>
  <c r="E146" i="1" l="1"/>
  <c r="E87" i="1"/>
  <c r="E152" i="1"/>
  <c r="E169" i="1"/>
  <c r="E93" i="1"/>
  <c r="E94" i="1" l="1"/>
  <c r="E153" i="1"/>
  <c r="E171" i="1"/>
</calcChain>
</file>

<file path=xl/sharedStrings.xml><?xml version="1.0" encoding="utf-8"?>
<sst xmlns="http://schemas.openxmlformats.org/spreadsheetml/2006/main" count="378" uniqueCount="81">
  <si>
    <t>#</t>
  </si>
  <si>
    <t>სამუშაოების, რესურსების დასახელება</t>
  </si>
  <si>
    <t>განზ.</t>
  </si>
  <si>
    <t>ნორმატიული რესურსი</t>
  </si>
  <si>
    <t>მასალა</t>
  </si>
  <si>
    <t>ხელფასი</t>
  </si>
  <si>
    <t>მანქანა- მექანიზმები</t>
  </si>
  <si>
    <t>ჯამი</t>
  </si>
  <si>
    <t>ერთეულ</t>
  </si>
  <si>
    <t>სულ</t>
  </si>
  <si>
    <t xml:space="preserve">ერთ. ფასი </t>
  </si>
  <si>
    <t>ერთ. ფასი</t>
  </si>
  <si>
    <t>13</t>
  </si>
  <si>
    <t>თავი 1. მოსამზადებელი სამუშაოები</t>
  </si>
  <si>
    <t>ობიექტის აღდგენა და დამაგრება</t>
  </si>
  <si>
    <t>კმ</t>
  </si>
  <si>
    <t>შრომითი დანახარჯები</t>
  </si>
  <si>
    <t>კაც/სთ</t>
  </si>
  <si>
    <t>კ/სთ</t>
  </si>
  <si>
    <t>სხვა მანქანები</t>
  </si>
  <si>
    <t>ლარი</t>
  </si>
  <si>
    <t>ტ</t>
  </si>
  <si>
    <t>მ3</t>
  </si>
  <si>
    <t>მ/სთ</t>
  </si>
  <si>
    <t xml:space="preserve">შრომის დანახარჯები </t>
  </si>
  <si>
    <t>ექსკავატორი 0.5 მ3</t>
  </si>
  <si>
    <t>მან/სთ</t>
  </si>
  <si>
    <t>ღორღი ფრ (0-40 მმ)</t>
  </si>
  <si>
    <t>ჯამი თავი 1</t>
  </si>
  <si>
    <t>არსებული გატალახიანებული საფუძვლის მასების მოხსნა გრეიდერით, 50 მ-ზე მოგროვებით</t>
  </si>
  <si>
    <t>ავტოგრეიდერი 108 ცხ. ძ.</t>
  </si>
  <si>
    <t>გრუნტის დატვირთვა ექსკავატორით თვითმცლელებზე</t>
  </si>
  <si>
    <t>ლ</t>
  </si>
  <si>
    <t>სამუშაოები ნაყარში</t>
  </si>
  <si>
    <t>შრომის დანახარჯი</t>
  </si>
  <si>
    <t>ბულდოზერი 108 ცხ. ძ.</t>
  </si>
  <si>
    <t>გრუნტის გატანა ნაყარში 3 კმ-ზე</t>
  </si>
  <si>
    <t>სატკეპნი საგზაო, თვითმავალი,პნევმოსვლით    18 ტ</t>
  </si>
  <si>
    <t>სარწყავი მანქანა</t>
  </si>
  <si>
    <t>ქვიშა-ხრეში</t>
  </si>
  <si>
    <t>წყალი</t>
  </si>
  <si>
    <t>ჯამი თავი 2</t>
  </si>
  <si>
    <t>სხვა მასალები</t>
  </si>
  <si>
    <t>ჯამი თავი 3</t>
  </si>
  <si>
    <t>ჯამი თავი 4</t>
  </si>
  <si>
    <t>33ვ გრუნტის დამუშავება და დატვირთვა ექსკავატორით თვითმცლელებზე</t>
  </si>
  <si>
    <t>მ2</t>
  </si>
  <si>
    <t xml:space="preserve">სატკეპნი საგზაო, თვითმავალი, პნევმოსვლით, 18 ტ </t>
  </si>
  <si>
    <t>საფუძვლის მოწყობა ქვიშა-ღორღის ნარევით (ფრ. 0-40), ჰ-15 სმ</t>
  </si>
  <si>
    <t>საგზაო სატკეპნი 5 ტ</t>
  </si>
  <si>
    <t>იგივე, 10 ტ</t>
  </si>
  <si>
    <t>თხევადი ბიტუმის მოსხმა</t>
  </si>
  <si>
    <t>ავტოგუდრონატორი 3500 ლ</t>
  </si>
  <si>
    <t>მანქ/სთ</t>
  </si>
  <si>
    <t>საფარის ქვედა ფენის მოწყობა მსხვილმარცვლოვანი, ფოროვანი, ღორღოვანი ასფალტობეტონის ცხელი ნარევით, მარკა II,  სისქით 6 სმ</t>
  </si>
  <si>
    <t>ასფალტის დამგები</t>
  </si>
  <si>
    <t>საგზაო სატკეპნი 10 ტ</t>
  </si>
  <si>
    <t xml:space="preserve">ასფალტობეტონის მსხვილმარცვლოვანი ნარევი </t>
  </si>
  <si>
    <t>საფარის ზედა ფენის მოწყობა წვრილმარცვლოვანი, მკვრივი, ღორღოვანი ასფალტობეტონის ცხელი ნარევით ტიპი Б, მარკა II,  სისქით 4 სმ</t>
  </si>
  <si>
    <t xml:space="preserve">ასფალტობეტონის წვრილმარცვლოვანი ნარევი </t>
  </si>
  <si>
    <t>საფუძვლის ქვედა ფენის მოწყობა ქვიშა-ხრეშოვანი ნარევით</t>
  </si>
  <si>
    <t>ჯამი:</t>
  </si>
  <si>
    <t>სულ:</t>
  </si>
  <si>
    <t>გაუთვალისწინებელი ხარჯი 3%</t>
  </si>
  <si>
    <t>დღგ 18%</t>
  </si>
  <si>
    <t>საფარის ზედა ფენის მოწყობა წვრილმარცვლოვანი, მკვრივი, ღორღოვანი ასფალტობეტონის ცხელი ნარევით   ტიპი Б, მარკა II,  სისქით 5 სმ</t>
  </si>
  <si>
    <t>ქვიშა-ხრეშის ტრანსპორტირების ღირებულება 15 კმ-ზე</t>
  </si>
  <si>
    <t>ღორღის ტრანსპორტირების ღირებულება 40 კმ-ზე</t>
  </si>
  <si>
    <t>ასფალტბეტონის ტრანსპორტირების ღირებულება 40 კმ-ზე</t>
  </si>
  <si>
    <t>ბიტუმის ტრანსპორტირება 40-კმ-ზე</t>
  </si>
  <si>
    <t xml:space="preserve">ქვიშა-ხრეშოვანი ნარევით მისაყრელი გვერდულების  მოწყობა  </t>
  </si>
  <si>
    <t xml:space="preserve">  სიღნაღის მუნიციპალიტეტში, სოფ. ანაგაში გალავნის უბნის გზის რეაბილიტაცია</t>
  </si>
  <si>
    <t>თავი 2. საგზაო სამოსის მოწყობა</t>
  </si>
  <si>
    <t>თავი 3. მიერთებების მოწყობა</t>
  </si>
  <si>
    <t>თავი 4. ეზოში შესასვლელების მოწყობა</t>
  </si>
  <si>
    <t xml:space="preserve"> ქვიშა-ღორღი ფრ (0-40 მმ) კ=0.15*1.26</t>
  </si>
  <si>
    <t>ბიტუმის ემულსია</t>
  </si>
  <si>
    <t>8</t>
  </si>
  <si>
    <t>გრუნტის გადაზიდვა ნაყარში თვითმცლელებით  2596*1,75 3 კმ-ზე</t>
  </si>
  <si>
    <t>გეგმიური დაგროვება %</t>
  </si>
  <si>
    <t>ზედნადები ხარჯები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</si>
</sst>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₽_-;\-* #,##0.00\ _₽_-;_-* &quot;-&quot;??\ _₽_-;_-@_-"/>
    <numFmt numFmtId="165" formatCode="0.000"/>
    <numFmt numFmtId="166" formatCode="0.0"/>
    <numFmt numFmtId="167" formatCode="0.0000"/>
    <numFmt numFmtId="168" formatCode="#,##0.000"/>
    <numFmt numFmtId="169" formatCode="0.00000"/>
    <numFmt numFmtId="170" formatCode="0;[Red]0"/>
    <numFmt numFmtId="171" formatCode="0.00;[Red]0.00"/>
    <numFmt numFmtId="172" formatCode="0.0;[Red]0.0"/>
    <numFmt numFmtId="173" formatCode="#,##0.0"/>
  </numFmts>
  <fonts count="15" x14ac:knownFonts="1">
    <font>
      <sz val="11"/>
      <color theme="1"/>
      <name val="Sylfaen"/>
      <family val="2"/>
      <charset val="204"/>
      <scheme val="minor"/>
    </font>
    <font>
      <sz val="10"/>
      <name val="Arial"/>
      <family val="2"/>
      <charset val="204"/>
    </font>
    <font>
      <sz val="10"/>
      <name val="AcadMtavr"/>
    </font>
    <font>
      <sz val="10"/>
      <name val="Arial"/>
      <family val="2"/>
    </font>
    <font>
      <b/>
      <i/>
      <sz val="11"/>
      <name val="AcadNusx"/>
    </font>
    <font>
      <sz val="10"/>
      <name val="AcadNusx"/>
    </font>
    <font>
      <b/>
      <sz val="10"/>
      <name val="AcadNusx"/>
    </font>
    <font>
      <b/>
      <sz val="10"/>
      <name val="Arial"/>
      <family val="2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strike/>
      <sz val="10"/>
      <name val="Sylfae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name val="Sylfaen"/>
      <family val="2"/>
      <scheme val="minor"/>
    </font>
    <font>
      <sz val="11"/>
      <color theme="1"/>
      <name val="Sylfaen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left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/>
    </xf>
    <xf numFmtId="168" fontId="9" fillId="2" borderId="2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/>
    <xf numFmtId="0" fontId="13" fillId="0" borderId="0" xfId="0" applyFont="1"/>
    <xf numFmtId="0" fontId="11" fillId="0" borderId="0" xfId="0" applyFont="1" applyAlignment="1">
      <alignment vertical="center"/>
    </xf>
    <xf numFmtId="171" fontId="5" fillId="0" borderId="0" xfId="0" applyNumberFormat="1" applyFont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Fill="1"/>
    <xf numFmtId="0" fontId="1" fillId="2" borderId="0" xfId="0" applyFont="1" applyFill="1"/>
    <xf numFmtId="0" fontId="6" fillId="2" borderId="2" xfId="0" applyFont="1" applyFill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top"/>
    </xf>
    <xf numFmtId="49" fontId="6" fillId="2" borderId="2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166" fontId="8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2" fontId="3" fillId="2" borderId="2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2" fontId="9" fillId="2" borderId="2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/>
    </xf>
    <xf numFmtId="2" fontId="3" fillId="2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169" fontId="8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8" fillId="2" borderId="2" xfId="0" applyFont="1" applyFill="1" applyBorder="1"/>
    <xf numFmtId="4" fontId="8" fillId="2" borderId="2" xfId="0" applyNumberFormat="1" applyFont="1" applyFill="1" applyBorder="1" applyAlignment="1">
      <alignment horizontal="center"/>
    </xf>
    <xf numFmtId="0" fontId="5" fillId="2" borderId="0" xfId="0" applyFont="1" applyFill="1"/>
    <xf numFmtId="0" fontId="3" fillId="2" borderId="2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2" fontId="8" fillId="2" borderId="2" xfId="1" applyNumberFormat="1" applyFont="1" applyFill="1" applyBorder="1" applyAlignment="1">
      <alignment horizontal="center" vertical="center"/>
    </xf>
    <xf numFmtId="2" fontId="7" fillId="2" borderId="2" xfId="1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4" fontId="8" fillId="2" borderId="2" xfId="1" applyNumberFormat="1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horizontal="center" vertical="center"/>
    </xf>
    <xf numFmtId="1" fontId="9" fillId="2" borderId="2" xfId="1" applyNumberFormat="1" applyFont="1" applyFill="1" applyBorder="1" applyAlignment="1">
      <alignment horizontal="center" vertical="center"/>
    </xf>
    <xf numFmtId="167" fontId="8" fillId="2" borderId="2" xfId="1" applyNumberFormat="1" applyFont="1" applyFill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center" vertical="center"/>
    </xf>
    <xf numFmtId="165" fontId="8" fillId="2" borderId="2" xfId="1" applyNumberFormat="1" applyFont="1" applyFill="1" applyBorder="1" applyAlignment="1">
      <alignment horizontal="center" vertical="center"/>
    </xf>
    <xf numFmtId="169" fontId="8" fillId="2" borderId="2" xfId="1" applyNumberFormat="1" applyFont="1" applyFill="1" applyBorder="1" applyAlignment="1">
      <alignment horizontal="center" vertical="center"/>
    </xf>
    <xf numFmtId="170" fontId="3" fillId="2" borderId="2" xfId="0" applyNumberFormat="1" applyFont="1" applyFill="1" applyBorder="1" applyAlignment="1">
      <alignment horizontal="left" vertical="center" wrapText="1"/>
    </xf>
    <xf numFmtId="9" fontId="3" fillId="2" borderId="2" xfId="3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vertical="center"/>
    </xf>
    <xf numFmtId="170" fontId="8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172" fontId="8" fillId="2" borderId="2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171" fontId="5" fillId="2" borderId="0" xfId="0" applyNumberFormat="1" applyFont="1" applyFill="1" applyAlignment="1">
      <alignment vertical="center"/>
    </xf>
    <xf numFmtId="4" fontId="8" fillId="2" borderId="2" xfId="0" applyNumberFormat="1" applyFont="1" applyFill="1" applyBorder="1"/>
    <xf numFmtId="0" fontId="13" fillId="2" borderId="0" xfId="0" applyFont="1" applyFill="1"/>
    <xf numFmtId="4" fontId="9" fillId="2" borderId="2" xfId="1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vertical="center"/>
    </xf>
    <xf numFmtId="170" fontId="3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8" fontId="9" fillId="2" borderId="2" xfId="1" applyNumberFormat="1" applyFont="1" applyFill="1" applyBorder="1" applyAlignment="1">
      <alignment horizontal="center" vertical="center"/>
    </xf>
    <xf numFmtId="166" fontId="9" fillId="2" borderId="2" xfId="1" applyNumberFormat="1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vertical="top" wrapText="1"/>
    </xf>
    <xf numFmtId="2" fontId="9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vertical="top" wrapText="1"/>
    </xf>
    <xf numFmtId="165" fontId="9" fillId="2" borderId="2" xfId="0" applyNumberFormat="1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 wrapText="1"/>
    </xf>
    <xf numFmtId="173" fontId="9" fillId="2" borderId="2" xfId="0" applyNumberFormat="1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173" fontId="9" fillId="2" borderId="2" xfId="0" applyNumberFormat="1" applyFont="1" applyFill="1" applyBorder="1" applyAlignment="1">
      <alignment horizontal="right"/>
    </xf>
    <xf numFmtId="4" fontId="9" fillId="2" borderId="2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2" fontId="3" fillId="2" borderId="2" xfId="1" applyNumberFormat="1" applyFont="1" applyFill="1" applyBorder="1" applyAlignment="1">
      <alignment horizontal="left" vertical="center" wrapText="1"/>
    </xf>
    <xf numFmtId="164" fontId="8" fillId="2" borderId="2" xfId="2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2" fontId="3" fillId="2" borderId="2" xfId="0" applyNumberFormat="1" applyFont="1" applyFill="1" applyBorder="1" applyAlignment="1">
      <alignment horizontal="left" vertical="center" wrapText="1"/>
    </xf>
  </cellXfs>
  <cellStyles count="4">
    <cellStyle name="Comma" xfId="2" builtinId="3"/>
    <cellStyle name="Normal" xfId="0" builtinId="0"/>
    <cellStyle name="Percent" xfId="3" builtinId="5"/>
    <cellStyle name="Обычный_Лист1" xfId="1" xr:uid="{00000000-0005-0000-0000-000001000000}"/>
  </cellStyles>
  <dxfs count="110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K194"/>
  <sheetViews>
    <sheetView tabSelected="1" zoomScaleNormal="100" zoomScaleSheetLayoutView="100" workbookViewId="0">
      <selection sqref="A1:L1"/>
    </sheetView>
  </sheetViews>
  <sheetFormatPr defaultColWidth="9.25" defaultRowHeight="12.75" x14ac:dyDescent="0.2"/>
  <cols>
    <col min="1" max="1" width="3.5" style="1" customWidth="1"/>
    <col min="2" max="2" width="52.25" style="22" customWidth="1"/>
    <col min="3" max="3" width="7.75" style="1" customWidth="1"/>
    <col min="4" max="4" width="10.5" style="1" customWidth="1"/>
    <col min="5" max="5" width="9.5" style="1" bestFit="1" customWidth="1"/>
    <col min="6" max="6" width="8.5" style="1" customWidth="1"/>
    <col min="7" max="7" width="11.75" style="1" bestFit="1" customWidth="1"/>
    <col min="8" max="8" width="8" style="1" customWidth="1"/>
    <col min="9" max="9" width="10.25" style="1" bestFit="1" customWidth="1"/>
    <col min="10" max="10" width="8.75" style="1" customWidth="1"/>
    <col min="11" max="11" width="12.375" style="1" customWidth="1"/>
    <col min="12" max="12" width="12.25" style="1" customWidth="1"/>
    <col min="13" max="16384" width="9.25" style="1"/>
  </cols>
  <sheetData>
    <row r="1" spans="1:13" x14ac:dyDescent="0.2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3" ht="15.75" x14ac:dyDescent="0.2">
      <c r="A2" s="106" t="s">
        <v>71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2"/>
    </row>
    <row r="3" spans="1:13" ht="13.5" x14ac:dyDescent="0.2">
      <c r="A3" s="7"/>
      <c r="B3" s="5"/>
      <c r="C3" s="6"/>
      <c r="D3" s="6"/>
      <c r="E3" s="3"/>
      <c r="F3" s="8"/>
      <c r="G3" s="104"/>
      <c r="H3" s="104"/>
      <c r="I3" s="104"/>
      <c r="J3" s="104"/>
      <c r="K3" s="3"/>
      <c r="L3" s="4"/>
    </row>
    <row r="4" spans="1:13" ht="32.65" customHeight="1" x14ac:dyDescent="0.2">
      <c r="A4" s="107" t="s">
        <v>0</v>
      </c>
      <c r="B4" s="108" t="s">
        <v>1</v>
      </c>
      <c r="C4" s="107" t="s">
        <v>2</v>
      </c>
      <c r="D4" s="101" t="s">
        <v>3</v>
      </c>
      <c r="E4" s="102"/>
      <c r="F4" s="101" t="s">
        <v>4</v>
      </c>
      <c r="G4" s="102"/>
      <c r="H4" s="101" t="s">
        <v>5</v>
      </c>
      <c r="I4" s="102"/>
      <c r="J4" s="101" t="s">
        <v>6</v>
      </c>
      <c r="K4" s="102"/>
      <c r="L4" s="103" t="s">
        <v>7</v>
      </c>
      <c r="M4" s="24"/>
    </row>
    <row r="5" spans="1:13" ht="27" x14ac:dyDescent="0.2">
      <c r="A5" s="107"/>
      <c r="B5" s="109"/>
      <c r="C5" s="107"/>
      <c r="D5" s="25" t="s">
        <v>8</v>
      </c>
      <c r="E5" s="25" t="s">
        <v>9</v>
      </c>
      <c r="F5" s="25" t="s">
        <v>10</v>
      </c>
      <c r="G5" s="26" t="s">
        <v>7</v>
      </c>
      <c r="H5" s="27" t="s">
        <v>11</v>
      </c>
      <c r="I5" s="25" t="s">
        <v>7</v>
      </c>
      <c r="J5" s="25" t="s">
        <v>11</v>
      </c>
      <c r="K5" s="28" t="s">
        <v>7</v>
      </c>
      <c r="L5" s="103"/>
      <c r="M5" s="24"/>
    </row>
    <row r="6" spans="1:13" ht="13.5" x14ac:dyDescent="0.2">
      <c r="A6" s="29">
        <v>1</v>
      </c>
      <c r="B6" s="30">
        <v>3</v>
      </c>
      <c r="C6" s="31">
        <v>4</v>
      </c>
      <c r="D6" s="29">
        <v>5</v>
      </c>
      <c r="E6" s="31">
        <v>6</v>
      </c>
      <c r="F6" s="32">
        <v>7</v>
      </c>
      <c r="G6" s="31" t="s">
        <v>77</v>
      </c>
      <c r="H6" s="29">
        <v>9</v>
      </c>
      <c r="I6" s="31">
        <v>10</v>
      </c>
      <c r="J6" s="29">
        <v>11</v>
      </c>
      <c r="K6" s="32">
        <v>12</v>
      </c>
      <c r="L6" s="31" t="s">
        <v>12</v>
      </c>
      <c r="M6" s="24"/>
    </row>
    <row r="7" spans="1:13" s="2" customFormat="1" ht="15" x14ac:dyDescent="0.25">
      <c r="A7" s="33"/>
      <c r="B7" s="34" t="s">
        <v>13</v>
      </c>
      <c r="C7" s="35"/>
      <c r="D7" s="36"/>
      <c r="E7" s="37"/>
      <c r="F7" s="37"/>
      <c r="G7" s="37"/>
      <c r="H7" s="37"/>
      <c r="I7" s="38"/>
      <c r="J7" s="37"/>
      <c r="K7" s="37"/>
      <c r="L7" s="14"/>
      <c r="M7" s="39"/>
    </row>
    <row r="8" spans="1:13" s="16" customFormat="1" ht="15" x14ac:dyDescent="0.25">
      <c r="A8" s="9">
        <v>1</v>
      </c>
      <c r="B8" s="10" t="s">
        <v>14</v>
      </c>
      <c r="C8" s="11" t="s">
        <v>15</v>
      </c>
      <c r="D8" s="12"/>
      <c r="E8" s="13">
        <v>0.89600000000000002</v>
      </c>
      <c r="F8" s="14"/>
      <c r="G8" s="14"/>
      <c r="H8" s="15"/>
      <c r="I8" s="15"/>
      <c r="J8" s="15"/>
      <c r="K8" s="15"/>
      <c r="L8" s="15"/>
    </row>
    <row r="9" spans="1:13" s="17" customFormat="1" ht="18.399999999999999" customHeight="1" x14ac:dyDescent="0.25">
      <c r="A9" s="9"/>
      <c r="B9" s="40" t="s">
        <v>16</v>
      </c>
      <c r="C9" s="41" t="s">
        <v>17</v>
      </c>
      <c r="D9" s="42">
        <v>93.22</v>
      </c>
      <c r="E9" s="14">
        <f>D9*E8</f>
        <v>83.525120000000001</v>
      </c>
      <c r="F9" s="14"/>
      <c r="G9" s="14"/>
      <c r="H9" s="14"/>
      <c r="I9" s="14"/>
      <c r="J9" s="14"/>
      <c r="K9" s="14"/>
      <c r="L9" s="14"/>
      <c r="M9" s="43"/>
    </row>
    <row r="10" spans="1:13" s="2" customFormat="1" ht="29.65" customHeight="1" x14ac:dyDescent="0.25">
      <c r="A10" s="44">
        <v>2</v>
      </c>
      <c r="B10" s="45" t="s">
        <v>29</v>
      </c>
      <c r="C10" s="46" t="s">
        <v>22</v>
      </c>
      <c r="D10" s="47"/>
      <c r="E10" s="48">
        <v>2596</v>
      </c>
      <c r="F10" s="44"/>
      <c r="G10" s="44"/>
      <c r="H10" s="37"/>
      <c r="I10" s="38"/>
      <c r="J10" s="44"/>
      <c r="K10" s="37"/>
      <c r="L10" s="14"/>
      <c r="M10" s="39"/>
    </row>
    <row r="11" spans="1:13" s="17" customFormat="1" ht="15" x14ac:dyDescent="0.25">
      <c r="A11" s="44"/>
      <c r="B11" s="49" t="s">
        <v>24</v>
      </c>
      <c r="C11" s="35" t="s">
        <v>17</v>
      </c>
      <c r="D11" s="36">
        <v>7.4000000000000003E-3</v>
      </c>
      <c r="E11" s="37">
        <f>ROUND(D11*E10,2)</f>
        <v>19.21</v>
      </c>
      <c r="F11" s="50"/>
      <c r="G11" s="50"/>
      <c r="H11" s="37"/>
      <c r="I11" s="14"/>
      <c r="J11" s="50"/>
      <c r="K11" s="37"/>
      <c r="L11" s="14"/>
      <c r="M11" s="43"/>
    </row>
    <row r="12" spans="1:13" s="17" customFormat="1" ht="15" x14ac:dyDescent="0.25">
      <c r="A12" s="44"/>
      <c r="B12" s="51" t="s">
        <v>30</v>
      </c>
      <c r="C12" s="35" t="s">
        <v>26</v>
      </c>
      <c r="D12" s="36">
        <f>(26.8+4.48*3)/1000</f>
        <v>4.0240000000000005E-2</v>
      </c>
      <c r="E12" s="37">
        <f>ROUND(D12*E10,2)</f>
        <v>104.46</v>
      </c>
      <c r="F12" s="50"/>
      <c r="G12" s="50"/>
      <c r="H12" s="44"/>
      <c r="I12" s="38"/>
      <c r="J12" s="44"/>
      <c r="K12" s="37"/>
      <c r="L12" s="14"/>
      <c r="M12" s="43"/>
    </row>
    <row r="13" spans="1:13" s="2" customFormat="1" ht="15" x14ac:dyDescent="0.25">
      <c r="A13" s="44">
        <v>3</v>
      </c>
      <c r="B13" s="45" t="s">
        <v>31</v>
      </c>
      <c r="C13" s="46" t="s">
        <v>22</v>
      </c>
      <c r="D13" s="47"/>
      <c r="E13" s="48">
        <f>E10</f>
        <v>2596</v>
      </c>
      <c r="F13" s="44"/>
      <c r="G13" s="44"/>
      <c r="H13" s="37"/>
      <c r="I13" s="38"/>
      <c r="J13" s="44"/>
      <c r="K13" s="37"/>
      <c r="L13" s="14"/>
      <c r="M13" s="39"/>
    </row>
    <row r="14" spans="1:13" s="17" customFormat="1" ht="15" x14ac:dyDescent="0.25">
      <c r="A14" s="44"/>
      <c r="B14" s="49" t="s">
        <v>24</v>
      </c>
      <c r="C14" s="35" t="s">
        <v>17</v>
      </c>
      <c r="D14" s="36">
        <v>1.55E-2</v>
      </c>
      <c r="E14" s="37">
        <f>ROUND(D14*E13,2)</f>
        <v>40.24</v>
      </c>
      <c r="F14" s="50"/>
      <c r="G14" s="50"/>
      <c r="H14" s="37"/>
      <c r="I14" s="14"/>
      <c r="J14" s="50"/>
      <c r="K14" s="37"/>
      <c r="L14" s="14"/>
      <c r="M14" s="43"/>
    </row>
    <row r="15" spans="1:13" s="17" customFormat="1" ht="15" x14ac:dyDescent="0.25">
      <c r="A15" s="44"/>
      <c r="B15" s="49" t="s">
        <v>25</v>
      </c>
      <c r="C15" s="35" t="s">
        <v>26</v>
      </c>
      <c r="D15" s="36">
        <v>3.4700000000000002E-2</v>
      </c>
      <c r="E15" s="37">
        <f>ROUND(D15*E13,2)</f>
        <v>90.08</v>
      </c>
      <c r="F15" s="50"/>
      <c r="G15" s="50"/>
      <c r="H15" s="44"/>
      <c r="I15" s="38"/>
      <c r="J15" s="44"/>
      <c r="K15" s="37"/>
      <c r="L15" s="14"/>
      <c r="M15" s="43"/>
    </row>
    <row r="16" spans="1:13" s="6" customFormat="1" ht="15" x14ac:dyDescent="0.25">
      <c r="A16" s="44"/>
      <c r="B16" s="52" t="s">
        <v>19</v>
      </c>
      <c r="C16" s="35" t="s">
        <v>32</v>
      </c>
      <c r="D16" s="53">
        <v>2.0899999999999998E-3</v>
      </c>
      <c r="E16" s="37">
        <f>ROUND(D16*E13,2)</f>
        <v>5.43</v>
      </c>
      <c r="F16" s="37"/>
      <c r="G16" s="38"/>
      <c r="H16" s="37"/>
      <c r="I16" s="38"/>
      <c r="J16" s="37"/>
      <c r="K16" s="37"/>
      <c r="L16" s="14"/>
      <c r="M16" s="54"/>
    </row>
    <row r="17" spans="1:245" s="18" customFormat="1" ht="15" x14ac:dyDescent="0.3">
      <c r="A17" s="55"/>
      <c r="B17" s="51" t="s">
        <v>27</v>
      </c>
      <c r="C17" s="35" t="s">
        <v>22</v>
      </c>
      <c r="D17" s="53">
        <v>4.0000000000000003E-5</v>
      </c>
      <c r="E17" s="37">
        <f>ROUND(D17*E13,2)</f>
        <v>0.1</v>
      </c>
      <c r="F17" s="37"/>
      <c r="G17" s="56"/>
      <c r="H17" s="55"/>
      <c r="I17" s="38"/>
      <c r="J17" s="55"/>
      <c r="K17" s="37"/>
      <c r="L17" s="14"/>
      <c r="M17" s="57"/>
    </row>
    <row r="18" spans="1:245" s="6" customFormat="1" ht="15" x14ac:dyDescent="0.25">
      <c r="A18" s="44"/>
      <c r="B18" s="110" t="s">
        <v>67</v>
      </c>
      <c r="C18" s="62" t="s">
        <v>21</v>
      </c>
      <c r="D18" s="60"/>
      <c r="E18" s="60">
        <f>E17*1.6</f>
        <v>0.16000000000000003</v>
      </c>
      <c r="F18" s="37"/>
      <c r="G18" s="37"/>
      <c r="H18" s="37"/>
      <c r="I18" s="37"/>
      <c r="J18" s="37"/>
      <c r="K18" s="37"/>
      <c r="L18" s="14"/>
      <c r="M18" s="54"/>
    </row>
    <row r="19" spans="1:245" s="6" customFormat="1" ht="25.5" x14ac:dyDescent="0.25">
      <c r="A19" s="44"/>
      <c r="B19" s="110" t="s">
        <v>78</v>
      </c>
      <c r="C19" s="62" t="s">
        <v>21</v>
      </c>
      <c r="D19" s="60"/>
      <c r="E19" s="60">
        <f>E13*1.75</f>
        <v>4543</v>
      </c>
      <c r="F19" s="37"/>
      <c r="G19" s="37"/>
      <c r="H19" s="37"/>
      <c r="I19" s="37"/>
      <c r="J19" s="37"/>
      <c r="K19" s="37"/>
      <c r="L19" s="14"/>
      <c r="M19" s="54"/>
    </row>
    <row r="20" spans="1:245" s="2" customFormat="1" ht="15" x14ac:dyDescent="0.25">
      <c r="A20" s="44">
        <v>4</v>
      </c>
      <c r="B20" s="45" t="s">
        <v>33</v>
      </c>
      <c r="C20" s="46" t="s">
        <v>22</v>
      </c>
      <c r="D20" s="47"/>
      <c r="E20" s="48">
        <f>E13</f>
        <v>2596</v>
      </c>
      <c r="F20" s="44"/>
      <c r="G20" s="44"/>
      <c r="H20" s="37"/>
      <c r="I20" s="38"/>
      <c r="J20" s="44"/>
      <c r="K20" s="37"/>
      <c r="L20" s="14"/>
      <c r="M20" s="39"/>
    </row>
    <row r="21" spans="1:245" s="2" customFormat="1" ht="15" x14ac:dyDescent="0.25">
      <c r="A21" s="44"/>
      <c r="B21" s="52" t="s">
        <v>34</v>
      </c>
      <c r="C21" s="58" t="s">
        <v>17</v>
      </c>
      <c r="D21" s="59">
        <v>3.2299999999999998E-3</v>
      </c>
      <c r="E21" s="60">
        <f>ROUND(E20*D21,2)</f>
        <v>8.39</v>
      </c>
      <c r="F21" s="44"/>
      <c r="G21" s="44"/>
      <c r="H21" s="37"/>
      <c r="I21" s="14"/>
      <c r="J21" s="44"/>
      <c r="K21" s="37"/>
      <c r="L21" s="14"/>
      <c r="M21" s="39"/>
    </row>
    <row r="22" spans="1:245" s="2" customFormat="1" ht="15" x14ac:dyDescent="0.25">
      <c r="A22" s="44"/>
      <c r="B22" s="52" t="s">
        <v>35</v>
      </c>
      <c r="C22" s="58" t="s">
        <v>23</v>
      </c>
      <c r="D22" s="59">
        <v>3.62E-3</v>
      </c>
      <c r="E22" s="60">
        <f>ROUND(E20*D22,2)</f>
        <v>9.4</v>
      </c>
      <c r="F22" s="44"/>
      <c r="G22" s="44"/>
      <c r="H22" s="37"/>
      <c r="I22" s="38"/>
      <c r="J22" s="14"/>
      <c r="K22" s="37"/>
      <c r="L22" s="14"/>
      <c r="M22" s="39"/>
    </row>
    <row r="23" spans="1:245" s="2" customFormat="1" ht="15" x14ac:dyDescent="0.25">
      <c r="A23" s="44"/>
      <c r="B23" s="52" t="s">
        <v>19</v>
      </c>
      <c r="C23" s="58" t="s">
        <v>20</v>
      </c>
      <c r="D23" s="59">
        <v>1.8000000000000001E-4</v>
      </c>
      <c r="E23" s="60">
        <f>ROUND(E20*D23,2)</f>
        <v>0.47</v>
      </c>
      <c r="F23" s="44"/>
      <c r="G23" s="44"/>
      <c r="H23" s="37"/>
      <c r="I23" s="38"/>
      <c r="J23" s="44"/>
      <c r="K23" s="37"/>
      <c r="L23" s="14"/>
      <c r="M23" s="39"/>
    </row>
    <row r="24" spans="1:245" s="2" customFormat="1" ht="15" x14ac:dyDescent="0.3">
      <c r="A24" s="44"/>
      <c r="B24" s="51" t="s">
        <v>27</v>
      </c>
      <c r="C24" s="58" t="s">
        <v>22</v>
      </c>
      <c r="D24" s="59">
        <v>4.0000000000000003E-5</v>
      </c>
      <c r="E24" s="60">
        <f>ROUND(E20*D24,2)</f>
        <v>0.1</v>
      </c>
      <c r="F24" s="37"/>
      <c r="G24" s="56"/>
      <c r="H24" s="37"/>
      <c r="I24" s="38"/>
      <c r="J24" s="44"/>
      <c r="K24" s="37"/>
      <c r="L24" s="14"/>
      <c r="M24" s="39"/>
    </row>
    <row r="25" spans="1:245" s="6" customFormat="1" ht="34.15" customHeight="1" x14ac:dyDescent="0.25">
      <c r="A25" s="44"/>
      <c r="B25" s="110" t="s">
        <v>67</v>
      </c>
      <c r="C25" s="62" t="s">
        <v>21</v>
      </c>
      <c r="D25" s="60"/>
      <c r="E25" s="60">
        <f>E24*1.6</f>
        <v>0.16000000000000003</v>
      </c>
      <c r="F25" s="37"/>
      <c r="G25" s="37"/>
      <c r="H25" s="37"/>
      <c r="I25" s="37"/>
      <c r="J25" s="37"/>
      <c r="K25" s="37"/>
      <c r="L25" s="14"/>
      <c r="M25" s="54"/>
    </row>
    <row r="26" spans="1:245" s="6" customFormat="1" ht="15" x14ac:dyDescent="0.25">
      <c r="A26" s="44"/>
      <c r="B26" s="61" t="s">
        <v>28</v>
      </c>
      <c r="C26" s="62"/>
      <c r="D26" s="60"/>
      <c r="E26" s="63"/>
      <c r="F26" s="14"/>
      <c r="G26" s="12"/>
      <c r="H26" s="12"/>
      <c r="I26" s="12"/>
      <c r="J26" s="12"/>
      <c r="K26" s="12"/>
      <c r="L26" s="12"/>
      <c r="M26" s="54"/>
    </row>
    <row r="27" spans="1:245" s="2" customFormat="1" ht="15" x14ac:dyDescent="0.25">
      <c r="A27" s="44"/>
      <c r="B27" s="34" t="s">
        <v>72</v>
      </c>
      <c r="C27" s="35"/>
      <c r="D27" s="36"/>
      <c r="E27" s="37"/>
      <c r="F27" s="37"/>
      <c r="G27" s="37"/>
      <c r="H27" s="37"/>
      <c r="I27" s="38"/>
      <c r="J27" s="37"/>
      <c r="K27" s="37"/>
      <c r="L27" s="12"/>
      <c r="M27" s="39"/>
    </row>
    <row r="28" spans="1:245" ht="25.5" x14ac:dyDescent="0.2">
      <c r="A28" s="44">
        <v>1</v>
      </c>
      <c r="B28" s="64" t="s">
        <v>60</v>
      </c>
      <c r="C28" s="65" t="s">
        <v>22</v>
      </c>
      <c r="D28" s="66"/>
      <c r="E28" s="48">
        <v>927.63</v>
      </c>
      <c r="F28" s="37"/>
      <c r="G28" s="37"/>
      <c r="H28" s="37"/>
      <c r="I28" s="37"/>
      <c r="J28" s="37"/>
      <c r="K28" s="37"/>
      <c r="L28" s="14"/>
      <c r="M28" s="39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</row>
    <row r="29" spans="1:245" ht="15" x14ac:dyDescent="0.2">
      <c r="A29" s="44"/>
      <c r="B29" s="51" t="s">
        <v>34</v>
      </c>
      <c r="C29" s="62" t="s">
        <v>18</v>
      </c>
      <c r="D29" s="60">
        <v>0.15</v>
      </c>
      <c r="E29" s="37">
        <f>ROUND(E28*D29,2)</f>
        <v>139.13999999999999</v>
      </c>
      <c r="F29" s="37"/>
      <c r="G29" s="37"/>
      <c r="H29" s="37"/>
      <c r="I29" s="37"/>
      <c r="J29" s="37"/>
      <c r="K29" s="37"/>
      <c r="L29" s="14"/>
      <c r="M29" s="39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</row>
    <row r="30" spans="1:245" ht="15" x14ac:dyDescent="0.2">
      <c r="A30" s="44"/>
      <c r="B30" s="51" t="s">
        <v>30</v>
      </c>
      <c r="C30" s="62" t="s">
        <v>23</v>
      </c>
      <c r="D30" s="67">
        <v>2.1600000000000001E-2</v>
      </c>
      <c r="E30" s="37">
        <f>ROUND(E28*D30,2)</f>
        <v>20.04</v>
      </c>
      <c r="F30" s="37"/>
      <c r="G30" s="37"/>
      <c r="H30" s="37"/>
      <c r="I30" s="37"/>
      <c r="J30" s="37"/>
      <c r="K30" s="37"/>
      <c r="L30" s="14"/>
      <c r="M30" s="39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</row>
    <row r="31" spans="1:245" ht="15" x14ac:dyDescent="0.2">
      <c r="A31" s="44"/>
      <c r="B31" s="51" t="s">
        <v>37</v>
      </c>
      <c r="C31" s="62" t="s">
        <v>23</v>
      </c>
      <c r="D31" s="67">
        <v>2.7300000000000001E-2</v>
      </c>
      <c r="E31" s="37">
        <f>ROUND(E28*D31,2)</f>
        <v>25.32</v>
      </c>
      <c r="F31" s="37"/>
      <c r="G31" s="37"/>
      <c r="H31" s="37"/>
      <c r="I31" s="37"/>
      <c r="J31" s="37"/>
      <c r="K31" s="37"/>
      <c r="L31" s="14"/>
      <c r="M31" s="39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</row>
    <row r="32" spans="1:245" ht="15" x14ac:dyDescent="0.2">
      <c r="A32" s="44"/>
      <c r="B32" s="51" t="s">
        <v>38</v>
      </c>
      <c r="C32" s="62" t="s">
        <v>23</v>
      </c>
      <c r="D32" s="67">
        <v>9.7000000000000003E-3</v>
      </c>
      <c r="E32" s="37">
        <f>ROUND(E28*D32,2)</f>
        <v>9</v>
      </c>
      <c r="F32" s="37"/>
      <c r="G32" s="37"/>
      <c r="H32" s="37"/>
      <c r="I32" s="37"/>
      <c r="J32" s="37"/>
      <c r="K32" s="37"/>
      <c r="L32" s="14"/>
      <c r="M32" s="39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</row>
    <row r="33" spans="1:245" ht="15" x14ac:dyDescent="0.2">
      <c r="A33" s="44"/>
      <c r="B33" s="51" t="s">
        <v>39</v>
      </c>
      <c r="C33" s="68" t="s">
        <v>22</v>
      </c>
      <c r="D33" s="60">
        <v>1.22</v>
      </c>
      <c r="E33" s="37">
        <f>ROUND(E28*D33,2)</f>
        <v>1131.71</v>
      </c>
      <c r="F33" s="37"/>
      <c r="G33" s="37"/>
      <c r="H33" s="37"/>
      <c r="I33" s="37"/>
      <c r="J33" s="37"/>
      <c r="K33" s="37"/>
      <c r="L33" s="14"/>
      <c r="M33" s="39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</row>
    <row r="34" spans="1:245" ht="15" x14ac:dyDescent="0.2">
      <c r="A34" s="44"/>
      <c r="B34" s="51" t="s">
        <v>40</v>
      </c>
      <c r="C34" s="68" t="s">
        <v>22</v>
      </c>
      <c r="D34" s="60">
        <v>7.0000000000000007E-2</v>
      </c>
      <c r="E34" s="37">
        <f>ROUND(E28*D34,2)</f>
        <v>64.930000000000007</v>
      </c>
      <c r="F34" s="37"/>
      <c r="G34" s="37"/>
      <c r="H34" s="37"/>
      <c r="I34" s="37"/>
      <c r="J34" s="37"/>
      <c r="K34" s="37"/>
      <c r="L34" s="14"/>
      <c r="M34" s="39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</row>
    <row r="35" spans="1:245" s="6" customFormat="1" ht="15" x14ac:dyDescent="0.25">
      <c r="A35" s="44"/>
      <c r="B35" s="110" t="s">
        <v>66</v>
      </c>
      <c r="C35" s="62" t="s">
        <v>21</v>
      </c>
      <c r="D35" s="60"/>
      <c r="E35" s="60">
        <f>E28*1.6</f>
        <v>1484.2080000000001</v>
      </c>
      <c r="F35" s="37"/>
      <c r="G35" s="37"/>
      <c r="H35" s="37"/>
      <c r="I35" s="37"/>
      <c r="J35" s="111"/>
      <c r="K35" s="37"/>
      <c r="L35" s="14"/>
      <c r="M35" s="54"/>
    </row>
    <row r="36" spans="1:245" ht="25.5" x14ac:dyDescent="0.2">
      <c r="A36" s="44">
        <v>2</v>
      </c>
      <c r="B36" s="64" t="s">
        <v>48</v>
      </c>
      <c r="C36" s="65" t="s">
        <v>46</v>
      </c>
      <c r="D36" s="66"/>
      <c r="E36" s="48">
        <v>4417.28</v>
      </c>
      <c r="F36" s="37"/>
      <c r="G36" s="37"/>
      <c r="H36" s="37"/>
      <c r="I36" s="37"/>
      <c r="J36" s="37"/>
      <c r="K36" s="37"/>
      <c r="L36" s="14"/>
      <c r="M36" s="39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</row>
    <row r="37" spans="1:245" ht="15" x14ac:dyDescent="0.2">
      <c r="A37" s="44"/>
      <c r="B37" s="51" t="s">
        <v>34</v>
      </c>
      <c r="C37" s="62" t="s">
        <v>18</v>
      </c>
      <c r="D37" s="69">
        <f>42.9/1000</f>
        <v>4.2900000000000001E-2</v>
      </c>
      <c r="E37" s="37">
        <f>ROUND(E36*D37,2)</f>
        <v>189.5</v>
      </c>
      <c r="F37" s="37"/>
      <c r="G37" s="37"/>
      <c r="H37" s="37"/>
      <c r="I37" s="37"/>
      <c r="J37" s="37"/>
      <c r="K37" s="37"/>
      <c r="L37" s="14"/>
      <c r="M37" s="39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</row>
    <row r="38" spans="1:245" ht="15" x14ac:dyDescent="0.2">
      <c r="A38" s="44"/>
      <c r="B38" s="51" t="s">
        <v>30</v>
      </c>
      <c r="C38" s="68" t="s">
        <v>23</v>
      </c>
      <c r="D38" s="70">
        <f>2.69/1000</f>
        <v>2.6900000000000001E-3</v>
      </c>
      <c r="E38" s="37">
        <f>ROUND(E36*D38,2)</f>
        <v>11.88</v>
      </c>
      <c r="F38" s="37"/>
      <c r="G38" s="37"/>
      <c r="H38" s="37"/>
      <c r="I38" s="37"/>
      <c r="J38" s="37"/>
      <c r="K38" s="37"/>
      <c r="L38" s="14"/>
      <c r="M38" s="39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</row>
    <row r="39" spans="1:245" ht="15" x14ac:dyDescent="0.2">
      <c r="A39" s="44"/>
      <c r="B39" s="51" t="s">
        <v>47</v>
      </c>
      <c r="C39" s="68" t="s">
        <v>23</v>
      </c>
      <c r="D39" s="70">
        <f>0.41/1000</f>
        <v>4.0999999999999999E-4</v>
      </c>
      <c r="E39" s="37">
        <f>ROUND(E36*D39,2)</f>
        <v>1.81</v>
      </c>
      <c r="F39" s="37"/>
      <c r="G39" s="37"/>
      <c r="H39" s="37"/>
      <c r="I39" s="37"/>
      <c r="J39" s="37"/>
      <c r="K39" s="37"/>
      <c r="L39" s="14"/>
      <c r="M39" s="39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</row>
    <row r="40" spans="1:245" ht="15" x14ac:dyDescent="0.2">
      <c r="A40" s="44"/>
      <c r="B40" s="71" t="s">
        <v>49</v>
      </c>
      <c r="C40" s="62" t="s">
        <v>23</v>
      </c>
      <c r="D40" s="67">
        <f>7.6/1000</f>
        <v>7.6E-3</v>
      </c>
      <c r="E40" s="37">
        <f>ROUND(E36*D40,2)</f>
        <v>33.57</v>
      </c>
      <c r="F40" s="37"/>
      <c r="G40" s="37"/>
      <c r="H40" s="37"/>
      <c r="I40" s="37"/>
      <c r="J40" s="37"/>
      <c r="K40" s="37"/>
      <c r="L40" s="14"/>
      <c r="M40" s="39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</row>
    <row r="41" spans="1:245" ht="15" x14ac:dyDescent="0.2">
      <c r="A41" s="44"/>
      <c r="B41" s="51" t="s">
        <v>50</v>
      </c>
      <c r="C41" s="62" t="s">
        <v>23</v>
      </c>
      <c r="D41" s="67">
        <f>7.4/1000</f>
        <v>7.4000000000000003E-3</v>
      </c>
      <c r="E41" s="37">
        <f>ROUND(E36*D41,2)</f>
        <v>32.69</v>
      </c>
      <c r="F41" s="37"/>
      <c r="G41" s="37"/>
      <c r="H41" s="37"/>
      <c r="I41" s="37"/>
      <c r="J41" s="37"/>
      <c r="K41" s="37"/>
      <c r="L41" s="14"/>
      <c r="M41" s="39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</row>
    <row r="42" spans="1:245" ht="15" x14ac:dyDescent="0.2">
      <c r="A42" s="44"/>
      <c r="B42" s="51" t="s">
        <v>38</v>
      </c>
      <c r="C42" s="62" t="s">
        <v>23</v>
      </c>
      <c r="D42" s="70">
        <f>1.48/1000</f>
        <v>1.48E-3</v>
      </c>
      <c r="E42" s="37">
        <f>ROUND(E36*D42,2)</f>
        <v>6.54</v>
      </c>
      <c r="F42" s="37"/>
      <c r="G42" s="37"/>
      <c r="H42" s="37"/>
      <c r="I42" s="37"/>
      <c r="J42" s="37"/>
      <c r="K42" s="37"/>
      <c r="L42" s="14"/>
      <c r="M42" s="39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</row>
    <row r="43" spans="1:245" ht="15" x14ac:dyDescent="0.2">
      <c r="A43" s="44"/>
      <c r="B43" s="72" t="s">
        <v>75</v>
      </c>
      <c r="C43" s="68" t="s">
        <v>22</v>
      </c>
      <c r="D43" s="69">
        <f>1.26*0.15</f>
        <v>0.189</v>
      </c>
      <c r="E43" s="37">
        <f>ROUND(E36*D43,2)</f>
        <v>834.87</v>
      </c>
      <c r="F43" s="37"/>
      <c r="G43" s="37"/>
      <c r="H43" s="37"/>
      <c r="I43" s="37"/>
      <c r="J43" s="37"/>
      <c r="K43" s="37"/>
      <c r="L43" s="14"/>
      <c r="M43" s="39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</row>
    <row r="44" spans="1:245" ht="15" x14ac:dyDescent="0.2">
      <c r="A44" s="44"/>
      <c r="B44" s="51" t="s">
        <v>40</v>
      </c>
      <c r="C44" s="68" t="s">
        <v>22</v>
      </c>
      <c r="D44" s="69">
        <f>11/1000</f>
        <v>1.0999999999999999E-2</v>
      </c>
      <c r="E44" s="37">
        <f>ROUND(E36*D44,2)</f>
        <v>48.59</v>
      </c>
      <c r="F44" s="37"/>
      <c r="G44" s="37"/>
      <c r="H44" s="37"/>
      <c r="I44" s="37"/>
      <c r="J44" s="37"/>
      <c r="K44" s="37"/>
      <c r="L44" s="14"/>
      <c r="M44" s="39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</row>
    <row r="45" spans="1:245" s="6" customFormat="1" ht="15" x14ac:dyDescent="0.25">
      <c r="A45" s="44"/>
      <c r="B45" s="110" t="s">
        <v>67</v>
      </c>
      <c r="C45" s="62" t="s">
        <v>21</v>
      </c>
      <c r="D45" s="60"/>
      <c r="E45" s="60">
        <f>E43*1.6</f>
        <v>1335.7920000000001</v>
      </c>
      <c r="F45" s="37"/>
      <c r="G45" s="37"/>
      <c r="H45" s="37"/>
      <c r="I45" s="37"/>
      <c r="J45" s="37"/>
      <c r="K45" s="37"/>
      <c r="L45" s="14"/>
      <c r="M45" s="54"/>
    </row>
    <row r="46" spans="1:245" s="20" customFormat="1" ht="15" x14ac:dyDescent="0.25">
      <c r="A46" s="9">
        <v>3</v>
      </c>
      <c r="B46" s="73" t="s">
        <v>51</v>
      </c>
      <c r="C46" s="74" t="s">
        <v>21</v>
      </c>
      <c r="D46" s="9"/>
      <c r="E46" s="13">
        <f>E50*0.7/1000</f>
        <v>2.7607999999999997</v>
      </c>
      <c r="F46" s="75"/>
      <c r="G46" s="75"/>
      <c r="H46" s="12"/>
      <c r="I46" s="12"/>
      <c r="J46" s="75"/>
      <c r="K46" s="75"/>
      <c r="L46" s="12"/>
      <c r="M46" s="16"/>
    </row>
    <row r="47" spans="1:245" s="21" customFormat="1" ht="15" x14ac:dyDescent="0.25">
      <c r="A47" s="76"/>
      <c r="B47" s="71" t="s">
        <v>52</v>
      </c>
      <c r="C47" s="77" t="s">
        <v>53</v>
      </c>
      <c r="D47" s="78">
        <v>0.3</v>
      </c>
      <c r="E47" s="14">
        <f>E46*D47</f>
        <v>0.82823999999999987</v>
      </c>
      <c r="F47" s="79"/>
      <c r="G47" s="14"/>
      <c r="H47" s="79"/>
      <c r="I47" s="14"/>
      <c r="J47" s="14"/>
      <c r="K47" s="14"/>
      <c r="L47" s="14"/>
      <c r="M47" s="80"/>
    </row>
    <row r="48" spans="1:245" s="19" customFormat="1" ht="15" x14ac:dyDescent="0.3">
      <c r="A48" s="55"/>
      <c r="B48" s="77" t="s">
        <v>76</v>
      </c>
      <c r="C48" s="35" t="s">
        <v>21</v>
      </c>
      <c r="D48" s="44">
        <v>1.03</v>
      </c>
      <c r="E48" s="14">
        <f>E46*D48</f>
        <v>2.8436239999999997</v>
      </c>
      <c r="F48" s="37"/>
      <c r="G48" s="37"/>
      <c r="H48" s="81"/>
      <c r="I48" s="81"/>
      <c r="J48" s="81"/>
      <c r="K48" s="81"/>
      <c r="L48" s="14"/>
      <c r="M48" s="82"/>
    </row>
    <row r="49" spans="1:244" ht="15" x14ac:dyDescent="0.2">
      <c r="A49" s="33"/>
      <c r="B49" s="112" t="s">
        <v>69</v>
      </c>
      <c r="C49" s="62" t="s">
        <v>21</v>
      </c>
      <c r="D49" s="37"/>
      <c r="E49" s="60">
        <f>E48</f>
        <v>2.8436239999999997</v>
      </c>
      <c r="F49" s="37"/>
      <c r="G49" s="37"/>
      <c r="H49" s="37"/>
      <c r="I49" s="37"/>
      <c r="J49" s="37"/>
      <c r="K49" s="37"/>
      <c r="L49" s="14"/>
      <c r="M49" s="24"/>
    </row>
    <row r="50" spans="1:244" s="2" customFormat="1" ht="38.25" x14ac:dyDescent="0.25">
      <c r="A50" s="44">
        <v>4</v>
      </c>
      <c r="B50" s="45" t="s">
        <v>54</v>
      </c>
      <c r="C50" s="46" t="s">
        <v>46</v>
      </c>
      <c r="D50" s="47"/>
      <c r="E50" s="83">
        <v>3944</v>
      </c>
      <c r="F50" s="14"/>
      <c r="G50" s="14"/>
      <c r="H50" s="14"/>
      <c r="I50" s="14"/>
      <c r="J50" s="14"/>
      <c r="K50" s="14"/>
      <c r="L50" s="14"/>
      <c r="M50" s="39"/>
    </row>
    <row r="51" spans="1:244" s="17" customFormat="1" ht="15" x14ac:dyDescent="0.25">
      <c r="A51" s="44"/>
      <c r="B51" s="49" t="s">
        <v>34</v>
      </c>
      <c r="C51" s="35" t="s">
        <v>17</v>
      </c>
      <c r="D51" s="53">
        <v>3.7780000000000001E-2</v>
      </c>
      <c r="E51" s="14">
        <f>E50*D51</f>
        <v>149.00432000000001</v>
      </c>
      <c r="F51" s="84"/>
      <c r="G51" s="84"/>
      <c r="H51" s="14"/>
      <c r="I51" s="37"/>
      <c r="J51" s="84"/>
      <c r="K51" s="84"/>
      <c r="L51" s="14"/>
      <c r="M51" s="43"/>
    </row>
    <row r="52" spans="1:244" s="17" customFormat="1" ht="15" x14ac:dyDescent="0.25">
      <c r="A52" s="44"/>
      <c r="B52" s="49" t="s">
        <v>55</v>
      </c>
      <c r="C52" s="35" t="s">
        <v>53</v>
      </c>
      <c r="D52" s="53">
        <v>3.0200000000000001E-3</v>
      </c>
      <c r="E52" s="14">
        <f>E50*D52</f>
        <v>11.910880000000001</v>
      </c>
      <c r="F52" s="84"/>
      <c r="G52" s="84"/>
      <c r="H52" s="14"/>
      <c r="I52" s="14"/>
      <c r="J52" s="14"/>
      <c r="K52" s="14"/>
      <c r="L52" s="14"/>
      <c r="M52" s="43"/>
    </row>
    <row r="53" spans="1:244" s="2" customFormat="1" ht="15" x14ac:dyDescent="0.3">
      <c r="A53" s="44"/>
      <c r="B53" s="71" t="s">
        <v>49</v>
      </c>
      <c r="C53" s="62" t="s">
        <v>23</v>
      </c>
      <c r="D53" s="36">
        <v>3.7000000000000002E-3</v>
      </c>
      <c r="E53" s="14">
        <f>E50*D53</f>
        <v>14.5928</v>
      </c>
      <c r="F53" s="14"/>
      <c r="G53" s="14"/>
      <c r="H53" s="81"/>
      <c r="I53" s="79"/>
      <c r="J53" s="37"/>
      <c r="K53" s="14"/>
      <c r="L53" s="14"/>
      <c r="M53" s="39"/>
    </row>
    <row r="54" spans="1:244" s="2" customFormat="1" ht="15" x14ac:dyDescent="0.3">
      <c r="A54" s="44"/>
      <c r="B54" s="71" t="s">
        <v>56</v>
      </c>
      <c r="C54" s="85" t="s">
        <v>53</v>
      </c>
      <c r="D54" s="86">
        <v>1.11E-2</v>
      </c>
      <c r="E54" s="14">
        <f>E50*D54</f>
        <v>43.778400000000005</v>
      </c>
      <c r="F54" s="14"/>
      <c r="G54" s="14"/>
      <c r="H54" s="81"/>
      <c r="I54" s="79"/>
      <c r="J54" s="14"/>
      <c r="K54" s="14"/>
      <c r="L54" s="14"/>
      <c r="M54" s="39"/>
    </row>
    <row r="55" spans="1:244" s="2" customFormat="1" ht="15" x14ac:dyDescent="0.25">
      <c r="A55" s="44"/>
      <c r="B55" s="49" t="s">
        <v>19</v>
      </c>
      <c r="C55" s="35" t="s">
        <v>32</v>
      </c>
      <c r="D55" s="53">
        <v>2.3E-3</v>
      </c>
      <c r="E55" s="14">
        <f>E50*D55</f>
        <v>9.0711999999999993</v>
      </c>
      <c r="F55" s="14"/>
      <c r="G55" s="14"/>
      <c r="H55" s="14"/>
      <c r="I55" s="14"/>
      <c r="J55" s="14"/>
      <c r="K55" s="14"/>
      <c r="L55" s="14"/>
      <c r="M55" s="39"/>
    </row>
    <row r="56" spans="1:244" s="2" customFormat="1" ht="15" x14ac:dyDescent="0.25">
      <c r="A56" s="44"/>
      <c r="B56" s="49" t="s">
        <v>57</v>
      </c>
      <c r="C56" s="35" t="s">
        <v>21</v>
      </c>
      <c r="D56" s="36">
        <v>0.13950000000000001</v>
      </c>
      <c r="E56" s="14">
        <f>E50*D56</f>
        <v>550.1880000000001</v>
      </c>
      <c r="F56" s="14"/>
      <c r="G56" s="37"/>
      <c r="H56" s="14"/>
      <c r="I56" s="14"/>
      <c r="J56" s="14"/>
      <c r="K56" s="14"/>
      <c r="L56" s="14"/>
      <c r="M56" s="39"/>
    </row>
    <row r="57" spans="1:244" s="2" customFormat="1" ht="15" x14ac:dyDescent="0.25">
      <c r="A57" s="44"/>
      <c r="B57" s="49" t="s">
        <v>42</v>
      </c>
      <c r="C57" s="35" t="s">
        <v>32</v>
      </c>
      <c r="D57" s="36">
        <v>1.5300000000000001E-2</v>
      </c>
      <c r="E57" s="14">
        <f>E50*D57</f>
        <v>60.343200000000003</v>
      </c>
      <c r="F57" s="14"/>
      <c r="G57" s="37"/>
      <c r="H57" s="14"/>
      <c r="I57" s="14"/>
      <c r="J57" s="14"/>
      <c r="K57" s="14"/>
      <c r="L57" s="14"/>
      <c r="M57" s="39"/>
    </row>
    <row r="58" spans="1:244" s="6" customFormat="1" ht="15" x14ac:dyDescent="0.25">
      <c r="A58" s="44"/>
      <c r="B58" s="110" t="s">
        <v>68</v>
      </c>
      <c r="C58" s="62" t="s">
        <v>21</v>
      </c>
      <c r="D58" s="60"/>
      <c r="E58" s="60">
        <f>E56</f>
        <v>550.1880000000001</v>
      </c>
      <c r="F58" s="37"/>
      <c r="G58" s="37"/>
      <c r="H58" s="37"/>
      <c r="I58" s="37"/>
      <c r="J58" s="37"/>
      <c r="K58" s="37"/>
      <c r="L58" s="14"/>
      <c r="M58" s="54"/>
    </row>
    <row r="59" spans="1:244" ht="15" x14ac:dyDescent="0.2">
      <c r="A59" s="44">
        <v>5</v>
      </c>
      <c r="B59" s="64" t="s">
        <v>51</v>
      </c>
      <c r="C59" s="65" t="s">
        <v>21</v>
      </c>
      <c r="D59" s="66"/>
      <c r="E59" s="87">
        <f>E63*0.35/1000</f>
        <v>1.3803999999999998</v>
      </c>
      <c r="F59" s="14"/>
      <c r="G59" s="14"/>
      <c r="H59" s="14"/>
      <c r="I59" s="14"/>
      <c r="J59" s="14"/>
      <c r="K59" s="14"/>
      <c r="L59" s="14"/>
      <c r="M59" s="39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</row>
    <row r="60" spans="1:244" ht="15" x14ac:dyDescent="0.2">
      <c r="A60" s="44"/>
      <c r="B60" s="51" t="s">
        <v>52</v>
      </c>
      <c r="C60" s="62" t="s">
        <v>23</v>
      </c>
      <c r="D60" s="60">
        <v>0.3</v>
      </c>
      <c r="E60" s="14">
        <f>E59*D60</f>
        <v>0.41411999999999993</v>
      </c>
      <c r="F60" s="14"/>
      <c r="G60" s="14"/>
      <c r="H60" s="14"/>
      <c r="I60" s="14"/>
      <c r="J60" s="14"/>
      <c r="K60" s="14"/>
      <c r="L60" s="14"/>
      <c r="M60" s="3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</row>
    <row r="61" spans="1:244" ht="15" x14ac:dyDescent="0.2">
      <c r="A61" s="44"/>
      <c r="B61" s="77" t="s">
        <v>76</v>
      </c>
      <c r="C61" s="35" t="s">
        <v>21</v>
      </c>
      <c r="D61" s="44">
        <v>1.03</v>
      </c>
      <c r="E61" s="14">
        <f>E59*D61</f>
        <v>1.4218119999999999</v>
      </c>
      <c r="F61" s="37"/>
      <c r="G61" s="37"/>
      <c r="H61" s="14"/>
      <c r="I61" s="14"/>
      <c r="J61" s="14"/>
      <c r="K61" s="14"/>
      <c r="L61" s="14"/>
      <c r="M61" s="3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</row>
    <row r="62" spans="1:244" ht="15" x14ac:dyDescent="0.2">
      <c r="A62" s="33"/>
      <c r="B62" s="112" t="s">
        <v>69</v>
      </c>
      <c r="C62" s="62" t="s">
        <v>21</v>
      </c>
      <c r="D62" s="37"/>
      <c r="E62" s="67">
        <f>E61</f>
        <v>1.4218119999999999</v>
      </c>
      <c r="F62" s="37"/>
      <c r="G62" s="37"/>
      <c r="H62" s="37"/>
      <c r="I62" s="37"/>
      <c r="J62" s="37"/>
      <c r="K62" s="37"/>
      <c r="L62" s="14"/>
      <c r="M62" s="24"/>
    </row>
    <row r="63" spans="1:244" s="2" customFormat="1" ht="38.25" x14ac:dyDescent="0.25">
      <c r="A63" s="44">
        <v>6</v>
      </c>
      <c r="B63" s="45" t="s">
        <v>58</v>
      </c>
      <c r="C63" s="46" t="s">
        <v>46</v>
      </c>
      <c r="D63" s="47"/>
      <c r="E63" s="83">
        <v>3944</v>
      </c>
      <c r="F63" s="14"/>
      <c r="G63" s="14"/>
      <c r="H63" s="14"/>
      <c r="I63" s="14"/>
      <c r="J63" s="14"/>
      <c r="K63" s="14"/>
      <c r="L63" s="14"/>
      <c r="M63" s="39"/>
    </row>
    <row r="64" spans="1:244" s="17" customFormat="1" ht="15" x14ac:dyDescent="0.25">
      <c r="A64" s="44"/>
      <c r="B64" s="49" t="s">
        <v>34</v>
      </c>
      <c r="C64" s="35" t="s">
        <v>17</v>
      </c>
      <c r="D64" s="36">
        <v>3.7499999999999999E-2</v>
      </c>
      <c r="E64" s="14">
        <f>E63*D64</f>
        <v>147.9</v>
      </c>
      <c r="F64" s="84"/>
      <c r="G64" s="84"/>
      <c r="H64" s="14"/>
      <c r="I64" s="37"/>
      <c r="J64" s="84"/>
      <c r="K64" s="84"/>
      <c r="L64" s="14"/>
      <c r="M64" s="43"/>
    </row>
    <row r="65" spans="1:13" s="17" customFormat="1" ht="15" x14ac:dyDescent="0.25">
      <c r="A65" s="44"/>
      <c r="B65" s="49" t="s">
        <v>55</v>
      </c>
      <c r="C65" s="35" t="s">
        <v>53</v>
      </c>
      <c r="D65" s="53">
        <v>3.0200000000000001E-3</v>
      </c>
      <c r="E65" s="14">
        <f>E63*D65</f>
        <v>11.910880000000001</v>
      </c>
      <c r="F65" s="84"/>
      <c r="G65" s="84"/>
      <c r="H65" s="14"/>
      <c r="I65" s="14"/>
      <c r="J65" s="14"/>
      <c r="K65" s="14"/>
      <c r="L65" s="14"/>
      <c r="M65" s="43"/>
    </row>
    <row r="66" spans="1:13" s="2" customFormat="1" ht="15" x14ac:dyDescent="0.3">
      <c r="A66" s="44"/>
      <c r="B66" s="71" t="s">
        <v>49</v>
      </c>
      <c r="C66" s="62" t="s">
        <v>23</v>
      </c>
      <c r="D66" s="36">
        <v>3.7000000000000002E-3</v>
      </c>
      <c r="E66" s="14">
        <f>E63*D66</f>
        <v>14.5928</v>
      </c>
      <c r="F66" s="14"/>
      <c r="G66" s="14"/>
      <c r="H66" s="81"/>
      <c r="I66" s="79"/>
      <c r="J66" s="37"/>
      <c r="K66" s="14"/>
      <c r="L66" s="14"/>
      <c r="M66" s="39"/>
    </row>
    <row r="67" spans="1:13" s="2" customFormat="1" ht="15" x14ac:dyDescent="0.3">
      <c r="A67" s="44"/>
      <c r="B67" s="71" t="s">
        <v>56</v>
      </c>
      <c r="C67" s="85" t="s">
        <v>53</v>
      </c>
      <c r="D67" s="86">
        <v>1.11E-2</v>
      </c>
      <c r="E67" s="14">
        <f>E63*D67</f>
        <v>43.778400000000005</v>
      </c>
      <c r="F67" s="14"/>
      <c r="G67" s="14"/>
      <c r="H67" s="81"/>
      <c r="I67" s="79"/>
      <c r="J67" s="14"/>
      <c r="K67" s="14"/>
      <c r="L67" s="14"/>
      <c r="M67" s="39"/>
    </row>
    <row r="68" spans="1:13" s="2" customFormat="1" ht="15" x14ac:dyDescent="0.25">
      <c r="A68" s="44"/>
      <c r="B68" s="49" t="s">
        <v>19</v>
      </c>
      <c r="C68" s="35" t="s">
        <v>32</v>
      </c>
      <c r="D68" s="53">
        <v>2.3E-3</v>
      </c>
      <c r="E68" s="14">
        <f>E63*D68</f>
        <v>9.0711999999999993</v>
      </c>
      <c r="F68" s="14"/>
      <c r="G68" s="14"/>
      <c r="H68" s="14"/>
      <c r="I68" s="14"/>
      <c r="J68" s="14"/>
      <c r="K68" s="14"/>
      <c r="L68" s="14"/>
      <c r="M68" s="39"/>
    </row>
    <row r="69" spans="1:13" s="2" customFormat="1" ht="15" x14ac:dyDescent="0.25">
      <c r="A69" s="44"/>
      <c r="B69" s="52" t="s">
        <v>59</v>
      </c>
      <c r="C69" s="35" t="s">
        <v>21</v>
      </c>
      <c r="D69" s="36">
        <v>9.74E-2</v>
      </c>
      <c r="E69" s="14">
        <f>E63*D69</f>
        <v>384.1456</v>
      </c>
      <c r="F69" s="14"/>
      <c r="G69" s="37"/>
      <c r="H69" s="14"/>
      <c r="I69" s="14"/>
      <c r="J69" s="14"/>
      <c r="K69" s="14"/>
      <c r="L69" s="14"/>
      <c r="M69" s="39"/>
    </row>
    <row r="70" spans="1:13" s="2" customFormat="1" ht="15" x14ac:dyDescent="0.25">
      <c r="A70" s="44"/>
      <c r="B70" s="49" t="s">
        <v>42</v>
      </c>
      <c r="C70" s="35" t="s">
        <v>32</v>
      </c>
      <c r="D70" s="36">
        <v>1.4500000000000001E-2</v>
      </c>
      <c r="E70" s="14">
        <f>E63*D70</f>
        <v>57.188000000000002</v>
      </c>
      <c r="F70" s="14"/>
      <c r="G70" s="37"/>
      <c r="H70" s="14"/>
      <c r="I70" s="14"/>
      <c r="J70" s="14"/>
      <c r="K70" s="14"/>
      <c r="L70" s="14"/>
      <c r="M70" s="39"/>
    </row>
    <row r="71" spans="1:13" s="6" customFormat="1" ht="15" x14ac:dyDescent="0.25">
      <c r="A71" s="44"/>
      <c r="B71" s="110" t="s">
        <v>68</v>
      </c>
      <c r="C71" s="62" t="s">
        <v>21</v>
      </c>
      <c r="D71" s="60"/>
      <c r="E71" s="60">
        <f>E69</f>
        <v>384.1456</v>
      </c>
      <c r="F71" s="37"/>
      <c r="G71" s="37"/>
      <c r="H71" s="37"/>
      <c r="I71" s="37"/>
      <c r="J71" s="37"/>
      <c r="K71" s="37"/>
      <c r="L71" s="14"/>
      <c r="M71" s="54"/>
    </row>
    <row r="72" spans="1:13" s="23" customFormat="1" ht="25.5" x14ac:dyDescent="0.2">
      <c r="A72" s="44">
        <v>7</v>
      </c>
      <c r="B72" s="64" t="s">
        <v>70</v>
      </c>
      <c r="C72" s="65" t="s">
        <v>22</v>
      </c>
      <c r="D72" s="66"/>
      <c r="E72" s="88">
        <v>670</v>
      </c>
      <c r="F72" s="37"/>
      <c r="G72" s="37"/>
      <c r="H72" s="37"/>
      <c r="I72" s="37"/>
      <c r="J72" s="37"/>
      <c r="K72" s="37"/>
      <c r="L72" s="14"/>
      <c r="M72" s="24"/>
    </row>
    <row r="73" spans="1:13" s="23" customFormat="1" ht="15" x14ac:dyDescent="0.2">
      <c r="A73" s="44"/>
      <c r="B73" s="51" t="s">
        <v>34</v>
      </c>
      <c r="C73" s="62" t="s">
        <v>18</v>
      </c>
      <c r="D73" s="60">
        <v>0.15</v>
      </c>
      <c r="E73" s="37">
        <f>ROUND(E72*D73,2)</f>
        <v>100.5</v>
      </c>
      <c r="F73" s="37"/>
      <c r="G73" s="37"/>
      <c r="H73" s="37"/>
      <c r="I73" s="37"/>
      <c r="J73" s="37"/>
      <c r="K73" s="37"/>
      <c r="L73" s="14"/>
      <c r="M73" s="24"/>
    </row>
    <row r="74" spans="1:13" s="23" customFormat="1" ht="15" x14ac:dyDescent="0.2">
      <c r="A74" s="44"/>
      <c r="B74" s="51" t="s">
        <v>30</v>
      </c>
      <c r="C74" s="68" t="s">
        <v>23</v>
      </c>
      <c r="D74" s="60">
        <v>2.1600000000000001E-2</v>
      </c>
      <c r="E74" s="37">
        <f>ROUND(E72*D74,2)</f>
        <v>14.47</v>
      </c>
      <c r="F74" s="37"/>
      <c r="G74" s="37"/>
      <c r="H74" s="37"/>
      <c r="I74" s="37"/>
      <c r="J74" s="44"/>
      <c r="K74" s="37"/>
      <c r="L74" s="14"/>
      <c r="M74" s="24"/>
    </row>
    <row r="75" spans="1:13" s="23" customFormat="1" ht="15" x14ac:dyDescent="0.2">
      <c r="A75" s="44"/>
      <c r="B75" s="51" t="s">
        <v>47</v>
      </c>
      <c r="C75" s="62" t="s">
        <v>23</v>
      </c>
      <c r="D75" s="60">
        <v>2.7300000000000001E-2</v>
      </c>
      <c r="E75" s="37">
        <f>ROUND(E72*D75,2)</f>
        <v>18.29</v>
      </c>
      <c r="F75" s="37"/>
      <c r="G75" s="37"/>
      <c r="H75" s="37"/>
      <c r="I75" s="37"/>
      <c r="J75" s="37"/>
      <c r="K75" s="37"/>
      <c r="L75" s="14"/>
      <c r="M75" s="24"/>
    </row>
    <row r="76" spans="1:13" s="23" customFormat="1" ht="15" x14ac:dyDescent="0.2">
      <c r="A76" s="44"/>
      <c r="B76" s="51" t="s">
        <v>38</v>
      </c>
      <c r="C76" s="62" t="s">
        <v>23</v>
      </c>
      <c r="D76" s="60">
        <v>9.7000000000000003E-3</v>
      </c>
      <c r="E76" s="37">
        <f>ROUND(E72*D76,2)</f>
        <v>6.5</v>
      </c>
      <c r="F76" s="37"/>
      <c r="G76" s="37"/>
      <c r="H76" s="37"/>
      <c r="I76" s="37"/>
      <c r="J76" s="37"/>
      <c r="K76" s="37"/>
      <c r="L76" s="37"/>
      <c r="M76" s="24"/>
    </row>
    <row r="77" spans="1:13" s="23" customFormat="1" ht="15" x14ac:dyDescent="0.2">
      <c r="A77" s="44"/>
      <c r="B77" s="51" t="s">
        <v>39</v>
      </c>
      <c r="C77" s="68" t="s">
        <v>22</v>
      </c>
      <c r="D77" s="60">
        <v>1.22</v>
      </c>
      <c r="E77" s="37">
        <f>ROUND(E72*D77,2)</f>
        <v>817.4</v>
      </c>
      <c r="F77" s="37"/>
      <c r="G77" s="37"/>
      <c r="H77" s="37"/>
      <c r="I77" s="37"/>
      <c r="J77" s="37"/>
      <c r="K77" s="37"/>
      <c r="L77" s="14"/>
      <c r="M77" s="24"/>
    </row>
    <row r="78" spans="1:13" s="23" customFormat="1" ht="15" x14ac:dyDescent="0.2">
      <c r="A78" s="44"/>
      <c r="B78" s="51" t="s">
        <v>40</v>
      </c>
      <c r="C78" s="68" t="s">
        <v>22</v>
      </c>
      <c r="D78" s="60">
        <v>7.0000000000000007E-2</v>
      </c>
      <c r="E78" s="37">
        <f>ROUND(E72*D78,2)</f>
        <v>46.9</v>
      </c>
      <c r="F78" s="37"/>
      <c r="G78" s="37"/>
      <c r="H78" s="37"/>
      <c r="I78" s="37"/>
      <c r="J78" s="37"/>
      <c r="K78" s="37"/>
      <c r="L78" s="14"/>
      <c r="M78" s="24"/>
    </row>
    <row r="79" spans="1:13" s="113" customFormat="1" ht="15" x14ac:dyDescent="0.25">
      <c r="A79" s="44"/>
      <c r="B79" s="110" t="s">
        <v>66</v>
      </c>
      <c r="C79" s="62" t="s">
        <v>21</v>
      </c>
      <c r="D79" s="60"/>
      <c r="E79" s="60">
        <f>E77*1.6</f>
        <v>1307.8400000000001</v>
      </c>
      <c r="F79" s="37"/>
      <c r="G79" s="37"/>
      <c r="H79" s="37"/>
      <c r="I79" s="37"/>
      <c r="J79" s="111"/>
      <c r="K79" s="37"/>
      <c r="L79" s="14"/>
      <c r="M79" s="54"/>
    </row>
    <row r="80" spans="1:13" s="6" customFormat="1" ht="15" x14ac:dyDescent="0.25">
      <c r="A80" s="44"/>
      <c r="B80" s="61" t="s">
        <v>41</v>
      </c>
      <c r="C80" s="62"/>
      <c r="D80" s="60"/>
      <c r="E80" s="63"/>
      <c r="F80" s="14"/>
      <c r="G80" s="12"/>
      <c r="H80" s="12"/>
      <c r="I80" s="12"/>
      <c r="J80" s="12"/>
      <c r="K80" s="12"/>
      <c r="L80" s="12"/>
      <c r="M80" s="54"/>
    </row>
    <row r="81" spans="1:245" s="2" customFormat="1" ht="15" x14ac:dyDescent="0.25">
      <c r="A81" s="44"/>
      <c r="B81" s="34" t="s">
        <v>73</v>
      </c>
      <c r="C81" s="35"/>
      <c r="D81" s="36"/>
      <c r="E81" s="37"/>
      <c r="F81" s="37"/>
      <c r="G81" s="37"/>
      <c r="H81" s="37"/>
      <c r="I81" s="38"/>
      <c r="J81" s="37"/>
      <c r="K81" s="37"/>
      <c r="L81" s="12"/>
      <c r="M81" s="39"/>
    </row>
    <row r="82" spans="1:245" s="2" customFormat="1" ht="25.5" x14ac:dyDescent="0.25">
      <c r="A82" s="44">
        <v>1</v>
      </c>
      <c r="B82" s="45" t="s">
        <v>45</v>
      </c>
      <c r="C82" s="46" t="s">
        <v>22</v>
      </c>
      <c r="D82" s="47"/>
      <c r="E82" s="48">
        <v>747.5</v>
      </c>
      <c r="F82" s="44"/>
      <c r="G82" s="44"/>
      <c r="H82" s="37"/>
      <c r="I82" s="38"/>
      <c r="J82" s="44"/>
      <c r="K82" s="37"/>
      <c r="L82" s="14"/>
      <c r="M82" s="39"/>
    </row>
    <row r="83" spans="1:245" s="17" customFormat="1" ht="15" x14ac:dyDescent="0.25">
      <c r="A83" s="44"/>
      <c r="B83" s="49" t="s">
        <v>24</v>
      </c>
      <c r="C83" s="35" t="s">
        <v>17</v>
      </c>
      <c r="D83" s="36">
        <v>1.55E-2</v>
      </c>
      <c r="E83" s="37">
        <f>ROUND(D83*E82,2)</f>
        <v>11.59</v>
      </c>
      <c r="F83" s="50"/>
      <c r="G83" s="50"/>
      <c r="H83" s="37"/>
      <c r="I83" s="37"/>
      <c r="J83" s="50"/>
      <c r="K83" s="37"/>
      <c r="L83" s="14"/>
      <c r="M83" s="43"/>
    </row>
    <row r="84" spans="1:245" s="17" customFormat="1" ht="15" x14ac:dyDescent="0.25">
      <c r="A84" s="44"/>
      <c r="B84" s="49" t="s">
        <v>25</v>
      </c>
      <c r="C84" s="35" t="s">
        <v>26</v>
      </c>
      <c r="D84" s="36">
        <v>3.4700000000000002E-2</v>
      </c>
      <c r="E84" s="37">
        <f>ROUND(D84*E82,2)</f>
        <v>25.94</v>
      </c>
      <c r="F84" s="50"/>
      <c r="G84" s="50"/>
      <c r="H84" s="44"/>
      <c r="I84" s="38"/>
      <c r="J84" s="44"/>
      <c r="K84" s="37"/>
      <c r="L84" s="14"/>
      <c r="M84" s="43"/>
    </row>
    <row r="85" spans="1:245" s="6" customFormat="1" ht="15" x14ac:dyDescent="0.25">
      <c r="A85" s="44"/>
      <c r="B85" s="52" t="s">
        <v>19</v>
      </c>
      <c r="C85" s="35" t="s">
        <v>32</v>
      </c>
      <c r="D85" s="53">
        <v>2.0899999999999998E-3</v>
      </c>
      <c r="E85" s="37">
        <f>ROUND(D85*E82,2)</f>
        <v>1.56</v>
      </c>
      <c r="F85" s="37"/>
      <c r="G85" s="38"/>
      <c r="H85" s="37"/>
      <c r="I85" s="38"/>
      <c r="J85" s="37"/>
      <c r="K85" s="37"/>
      <c r="L85" s="14"/>
      <c r="M85" s="54"/>
    </row>
    <row r="86" spans="1:245" s="18" customFormat="1" ht="15" x14ac:dyDescent="0.3">
      <c r="A86" s="55"/>
      <c r="B86" s="51" t="s">
        <v>27</v>
      </c>
      <c r="C86" s="35" t="s">
        <v>22</v>
      </c>
      <c r="D86" s="53">
        <v>4.0000000000000003E-5</v>
      </c>
      <c r="E86" s="37">
        <f>ROUND(D86*E82,2)</f>
        <v>0.03</v>
      </c>
      <c r="F86" s="37"/>
      <c r="G86" s="89"/>
      <c r="H86" s="55"/>
      <c r="I86" s="38"/>
      <c r="J86" s="55"/>
      <c r="K86" s="37"/>
      <c r="L86" s="14"/>
      <c r="M86" s="57"/>
    </row>
    <row r="87" spans="1:245" s="6" customFormat="1" ht="15" x14ac:dyDescent="0.25">
      <c r="A87" s="44"/>
      <c r="B87" s="110" t="s">
        <v>67</v>
      </c>
      <c r="C87" s="62" t="s">
        <v>21</v>
      </c>
      <c r="D87" s="60"/>
      <c r="E87" s="60">
        <f>E86*1.6</f>
        <v>4.8000000000000001E-2</v>
      </c>
      <c r="F87" s="37"/>
      <c r="G87" s="37"/>
      <c r="H87" s="37"/>
      <c r="I87" s="37"/>
      <c r="J87" s="37"/>
      <c r="K87" s="37"/>
      <c r="L87" s="14"/>
      <c r="M87" s="54"/>
    </row>
    <row r="88" spans="1:245" ht="15" x14ac:dyDescent="0.2">
      <c r="A88" s="44"/>
      <c r="B88" s="114" t="s">
        <v>36</v>
      </c>
      <c r="C88" s="62" t="s">
        <v>21</v>
      </c>
      <c r="D88" s="37"/>
      <c r="E88" s="60">
        <f>E82*1.75</f>
        <v>1308.125</v>
      </c>
      <c r="F88" s="37"/>
      <c r="G88" s="37"/>
      <c r="H88" s="37"/>
      <c r="I88" s="37"/>
      <c r="J88" s="37"/>
      <c r="K88" s="37"/>
      <c r="L88" s="14"/>
      <c r="M88" s="24"/>
    </row>
    <row r="89" spans="1:245" ht="15" x14ac:dyDescent="0.2">
      <c r="A89" s="44">
        <v>2</v>
      </c>
      <c r="B89" s="90" t="s">
        <v>33</v>
      </c>
      <c r="C89" s="65" t="s">
        <v>22</v>
      </c>
      <c r="D89" s="91"/>
      <c r="E89" s="48">
        <f>E82</f>
        <v>747.5</v>
      </c>
      <c r="F89" s="37"/>
      <c r="G89" s="37"/>
      <c r="H89" s="37"/>
      <c r="I89" s="37"/>
      <c r="J89" s="37"/>
      <c r="K89" s="37"/>
      <c r="L89" s="14"/>
      <c r="M89" s="24"/>
    </row>
    <row r="90" spans="1:245" ht="15" x14ac:dyDescent="0.2">
      <c r="A90" s="44"/>
      <c r="B90" s="92" t="s">
        <v>34</v>
      </c>
      <c r="C90" s="62" t="s">
        <v>18</v>
      </c>
      <c r="D90" s="53">
        <v>3.2299999999999998E-3</v>
      </c>
      <c r="E90" s="37">
        <f>ROUND(E89*D90,2)</f>
        <v>2.41</v>
      </c>
      <c r="F90" s="37"/>
      <c r="G90" s="37"/>
      <c r="H90" s="37"/>
      <c r="I90" s="37"/>
      <c r="J90" s="37"/>
      <c r="K90" s="37"/>
      <c r="L90" s="14"/>
      <c r="M90" s="24"/>
    </row>
    <row r="91" spans="1:245" ht="15" x14ac:dyDescent="0.2">
      <c r="A91" s="44"/>
      <c r="B91" s="92" t="s">
        <v>35</v>
      </c>
      <c r="C91" s="62" t="s">
        <v>23</v>
      </c>
      <c r="D91" s="53">
        <v>3.62E-3</v>
      </c>
      <c r="E91" s="37">
        <f>ROUND(E89*D91,2)</f>
        <v>2.71</v>
      </c>
      <c r="F91" s="37"/>
      <c r="G91" s="37"/>
      <c r="H91" s="37"/>
      <c r="I91" s="37"/>
      <c r="J91" s="37"/>
      <c r="K91" s="37"/>
      <c r="L91" s="14"/>
      <c r="M91" s="24"/>
    </row>
    <row r="92" spans="1:245" ht="15" x14ac:dyDescent="0.2">
      <c r="A92" s="44"/>
      <c r="B92" s="92" t="s">
        <v>19</v>
      </c>
      <c r="C92" s="62" t="s">
        <v>20</v>
      </c>
      <c r="D92" s="53">
        <v>1.8000000000000001E-4</v>
      </c>
      <c r="E92" s="37">
        <f>ROUND(E89*D92,2)</f>
        <v>0.13</v>
      </c>
      <c r="F92" s="37"/>
      <c r="G92" s="37"/>
      <c r="H92" s="37"/>
      <c r="I92" s="37"/>
      <c r="J92" s="37"/>
      <c r="K92" s="37"/>
      <c r="L92" s="14"/>
      <c r="M92" s="24"/>
    </row>
    <row r="93" spans="1:245" ht="15" x14ac:dyDescent="0.3">
      <c r="A93" s="44"/>
      <c r="B93" s="51" t="s">
        <v>27</v>
      </c>
      <c r="C93" s="68" t="s">
        <v>22</v>
      </c>
      <c r="D93" s="53">
        <v>4.0000000000000003E-5</v>
      </c>
      <c r="E93" s="37">
        <f>ROUND(E89*D93,2)</f>
        <v>0.03</v>
      </c>
      <c r="F93" s="37"/>
      <c r="G93" s="89"/>
      <c r="H93" s="37"/>
      <c r="I93" s="37"/>
      <c r="J93" s="37"/>
      <c r="K93" s="37"/>
      <c r="L93" s="14"/>
      <c r="M93" s="24"/>
    </row>
    <row r="94" spans="1:245" s="6" customFormat="1" ht="15" x14ac:dyDescent="0.25">
      <c r="A94" s="44"/>
      <c r="B94" s="110" t="s">
        <v>67</v>
      </c>
      <c r="C94" s="62" t="s">
        <v>21</v>
      </c>
      <c r="D94" s="60"/>
      <c r="E94" s="60">
        <f>E93*1.6</f>
        <v>4.8000000000000001E-2</v>
      </c>
      <c r="F94" s="37"/>
      <c r="G94" s="37"/>
      <c r="H94" s="37"/>
      <c r="I94" s="37"/>
      <c r="J94" s="37"/>
      <c r="K94" s="37"/>
      <c r="L94" s="14"/>
      <c r="M94" s="54"/>
    </row>
    <row r="95" spans="1:245" ht="25.5" x14ac:dyDescent="0.2">
      <c r="A95" s="44">
        <v>3</v>
      </c>
      <c r="B95" s="64" t="s">
        <v>60</v>
      </c>
      <c r="C95" s="65" t="s">
        <v>22</v>
      </c>
      <c r="D95" s="66"/>
      <c r="E95" s="48">
        <v>401.1</v>
      </c>
      <c r="F95" s="37"/>
      <c r="G95" s="37"/>
      <c r="H95" s="37"/>
      <c r="I95" s="37"/>
      <c r="J95" s="37"/>
      <c r="K95" s="37"/>
      <c r="L95" s="14"/>
      <c r="M95" s="39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</row>
    <row r="96" spans="1:245" ht="15" x14ac:dyDescent="0.2">
      <c r="A96" s="44"/>
      <c r="B96" s="51" t="s">
        <v>34</v>
      </c>
      <c r="C96" s="62" t="s">
        <v>18</v>
      </c>
      <c r="D96" s="60">
        <v>0.15</v>
      </c>
      <c r="E96" s="37">
        <f>ROUND(E95*D96,2)</f>
        <v>60.17</v>
      </c>
      <c r="F96" s="37"/>
      <c r="G96" s="37"/>
      <c r="H96" s="37"/>
      <c r="I96" s="37"/>
      <c r="J96" s="37"/>
      <c r="K96" s="37"/>
      <c r="L96" s="14"/>
      <c r="M96" s="39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</row>
    <row r="97" spans="1:245" ht="15" x14ac:dyDescent="0.2">
      <c r="A97" s="44"/>
      <c r="B97" s="51" t="s">
        <v>30</v>
      </c>
      <c r="C97" s="62" t="s">
        <v>23</v>
      </c>
      <c r="D97" s="67">
        <v>2.1600000000000001E-2</v>
      </c>
      <c r="E97" s="37">
        <f>ROUND(E95*D97,2)</f>
        <v>8.66</v>
      </c>
      <c r="F97" s="37"/>
      <c r="G97" s="37"/>
      <c r="H97" s="37"/>
      <c r="I97" s="37"/>
      <c r="J97" s="37"/>
      <c r="K97" s="37"/>
      <c r="L97" s="14"/>
      <c r="M97" s="39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</row>
    <row r="98" spans="1:245" ht="15" x14ac:dyDescent="0.2">
      <c r="A98" s="44"/>
      <c r="B98" s="51" t="s">
        <v>37</v>
      </c>
      <c r="C98" s="62" t="s">
        <v>23</v>
      </c>
      <c r="D98" s="67">
        <v>2.7300000000000001E-2</v>
      </c>
      <c r="E98" s="37">
        <f>ROUND(E95*D98,2)</f>
        <v>10.95</v>
      </c>
      <c r="F98" s="37"/>
      <c r="G98" s="37"/>
      <c r="H98" s="37"/>
      <c r="I98" s="37"/>
      <c r="J98" s="37"/>
      <c r="K98" s="37"/>
      <c r="L98" s="14"/>
      <c r="M98" s="39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</row>
    <row r="99" spans="1:245" ht="15" x14ac:dyDescent="0.2">
      <c r="A99" s="44"/>
      <c r="B99" s="51" t="s">
        <v>38</v>
      </c>
      <c r="C99" s="62" t="s">
        <v>23</v>
      </c>
      <c r="D99" s="67">
        <v>9.7000000000000003E-3</v>
      </c>
      <c r="E99" s="37">
        <f>ROUND(E95*D99,2)</f>
        <v>3.89</v>
      </c>
      <c r="F99" s="37"/>
      <c r="G99" s="37"/>
      <c r="H99" s="37"/>
      <c r="I99" s="37"/>
      <c r="J99" s="37"/>
      <c r="K99" s="37"/>
      <c r="L99" s="14"/>
      <c r="M99" s="39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</row>
    <row r="100" spans="1:245" ht="15" x14ac:dyDescent="0.3">
      <c r="A100" s="44"/>
      <c r="B100" s="51" t="s">
        <v>39</v>
      </c>
      <c r="C100" s="68" t="s">
        <v>22</v>
      </c>
      <c r="D100" s="60">
        <v>1.22</v>
      </c>
      <c r="E100" s="37">
        <f>ROUND(E95*D100,2)</f>
        <v>489.34</v>
      </c>
      <c r="F100" s="37"/>
      <c r="G100" s="89"/>
      <c r="H100" s="37"/>
      <c r="I100" s="37"/>
      <c r="J100" s="37"/>
      <c r="K100" s="37"/>
      <c r="L100" s="14"/>
      <c r="M100" s="39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</row>
    <row r="101" spans="1:245" ht="15" x14ac:dyDescent="0.3">
      <c r="A101" s="44"/>
      <c r="B101" s="51" t="s">
        <v>40</v>
      </c>
      <c r="C101" s="68" t="s">
        <v>22</v>
      </c>
      <c r="D101" s="60">
        <v>7.0000000000000007E-2</v>
      </c>
      <c r="E101" s="37">
        <f>ROUND(E95*D101,2)</f>
        <v>28.08</v>
      </c>
      <c r="F101" s="37"/>
      <c r="G101" s="89"/>
      <c r="H101" s="37"/>
      <c r="I101" s="37"/>
      <c r="J101" s="37"/>
      <c r="K101" s="37"/>
      <c r="L101" s="14"/>
      <c r="M101" s="39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</row>
    <row r="102" spans="1:245" s="6" customFormat="1" ht="15" x14ac:dyDescent="0.25">
      <c r="A102" s="44"/>
      <c r="B102" s="110" t="s">
        <v>66</v>
      </c>
      <c r="C102" s="62" t="s">
        <v>21</v>
      </c>
      <c r="D102" s="60"/>
      <c r="E102" s="60">
        <f>E100*1.6</f>
        <v>782.94399999999996</v>
      </c>
      <c r="F102" s="37"/>
      <c r="G102" s="37"/>
      <c r="H102" s="37"/>
      <c r="I102" s="37"/>
      <c r="J102" s="111"/>
      <c r="K102" s="37"/>
      <c r="L102" s="14"/>
      <c r="M102" s="54"/>
    </row>
    <row r="103" spans="1:245" ht="25.5" x14ac:dyDescent="0.2">
      <c r="A103" s="44">
        <v>4</v>
      </c>
      <c r="B103" s="64" t="s">
        <v>48</v>
      </c>
      <c r="C103" s="65" t="s">
        <v>46</v>
      </c>
      <c r="D103" s="66"/>
      <c r="E103" s="48">
        <v>1910.2</v>
      </c>
      <c r="F103" s="37"/>
      <c r="G103" s="37"/>
      <c r="H103" s="37"/>
      <c r="I103" s="37"/>
      <c r="J103" s="37"/>
      <c r="K103" s="37"/>
      <c r="L103" s="14"/>
      <c r="M103" s="39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</row>
    <row r="104" spans="1:245" ht="15" x14ac:dyDescent="0.2">
      <c r="A104" s="44"/>
      <c r="B104" s="51" t="s">
        <v>34</v>
      </c>
      <c r="C104" s="62" t="s">
        <v>18</v>
      </c>
      <c r="D104" s="69">
        <f>42.9/1000</f>
        <v>4.2900000000000001E-2</v>
      </c>
      <c r="E104" s="37">
        <f>ROUND(E103*D104,2)</f>
        <v>81.95</v>
      </c>
      <c r="F104" s="37"/>
      <c r="G104" s="37"/>
      <c r="H104" s="37"/>
      <c r="I104" s="37"/>
      <c r="J104" s="37"/>
      <c r="K104" s="37"/>
      <c r="L104" s="14"/>
      <c r="M104" s="39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</row>
    <row r="105" spans="1:245" ht="15" x14ac:dyDescent="0.2">
      <c r="A105" s="44"/>
      <c r="B105" s="51" t="s">
        <v>30</v>
      </c>
      <c r="C105" s="68" t="s">
        <v>23</v>
      </c>
      <c r="D105" s="70">
        <f>2.69/1000</f>
        <v>2.6900000000000001E-3</v>
      </c>
      <c r="E105" s="37">
        <f>ROUND(E103*D105,2)</f>
        <v>5.14</v>
      </c>
      <c r="F105" s="37"/>
      <c r="G105" s="37"/>
      <c r="H105" s="37"/>
      <c r="I105" s="37"/>
      <c r="J105" s="37"/>
      <c r="K105" s="37"/>
      <c r="L105" s="14"/>
      <c r="M105" s="39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</row>
    <row r="106" spans="1:245" ht="15" x14ac:dyDescent="0.2">
      <c r="A106" s="44"/>
      <c r="B106" s="51" t="s">
        <v>47</v>
      </c>
      <c r="C106" s="68" t="s">
        <v>23</v>
      </c>
      <c r="D106" s="70">
        <f>0.41/1000</f>
        <v>4.0999999999999999E-4</v>
      </c>
      <c r="E106" s="37">
        <f>ROUND(E103*D106,2)</f>
        <v>0.78</v>
      </c>
      <c r="F106" s="37"/>
      <c r="G106" s="37"/>
      <c r="H106" s="37"/>
      <c r="I106" s="37"/>
      <c r="J106" s="37"/>
      <c r="K106" s="37"/>
      <c r="L106" s="14"/>
      <c r="M106" s="39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</row>
    <row r="107" spans="1:245" ht="15" x14ac:dyDescent="0.2">
      <c r="A107" s="44"/>
      <c r="B107" s="71" t="s">
        <v>49</v>
      </c>
      <c r="C107" s="62" t="s">
        <v>23</v>
      </c>
      <c r="D107" s="67">
        <f>7.6/1000</f>
        <v>7.6E-3</v>
      </c>
      <c r="E107" s="37">
        <f>ROUND(E103*D107,2)</f>
        <v>14.52</v>
      </c>
      <c r="F107" s="37"/>
      <c r="G107" s="37"/>
      <c r="H107" s="37"/>
      <c r="I107" s="37"/>
      <c r="J107" s="37"/>
      <c r="K107" s="37"/>
      <c r="L107" s="14"/>
      <c r="M107" s="39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</row>
    <row r="108" spans="1:245" ht="15" x14ac:dyDescent="0.2">
      <c r="A108" s="44"/>
      <c r="B108" s="51" t="s">
        <v>50</v>
      </c>
      <c r="C108" s="62" t="s">
        <v>23</v>
      </c>
      <c r="D108" s="67">
        <f>7.4/1000</f>
        <v>7.4000000000000003E-3</v>
      </c>
      <c r="E108" s="37">
        <f>ROUND(E103*D108,2)</f>
        <v>14.14</v>
      </c>
      <c r="F108" s="37"/>
      <c r="G108" s="37"/>
      <c r="H108" s="37"/>
      <c r="I108" s="37"/>
      <c r="J108" s="37"/>
      <c r="K108" s="37"/>
      <c r="L108" s="14"/>
      <c r="M108" s="39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</row>
    <row r="109" spans="1:245" ht="15" x14ac:dyDescent="0.2">
      <c r="A109" s="44"/>
      <c r="B109" s="51" t="s">
        <v>38</v>
      </c>
      <c r="C109" s="62" t="s">
        <v>23</v>
      </c>
      <c r="D109" s="70">
        <f>1.48/1000</f>
        <v>1.48E-3</v>
      </c>
      <c r="E109" s="37">
        <f>ROUND(E103*D109,2)</f>
        <v>2.83</v>
      </c>
      <c r="F109" s="37"/>
      <c r="G109" s="37"/>
      <c r="H109" s="37"/>
      <c r="I109" s="37"/>
      <c r="J109" s="37"/>
      <c r="K109" s="37"/>
      <c r="L109" s="14"/>
      <c r="M109" s="39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</row>
    <row r="110" spans="1:245" ht="15" x14ac:dyDescent="0.3">
      <c r="A110" s="44"/>
      <c r="B110" s="72" t="s">
        <v>75</v>
      </c>
      <c r="C110" s="68" t="s">
        <v>22</v>
      </c>
      <c r="D110" s="69">
        <f>1.26*0.15</f>
        <v>0.189</v>
      </c>
      <c r="E110" s="37">
        <f>ROUND(E103*D110,2)</f>
        <v>361.03</v>
      </c>
      <c r="F110" s="37"/>
      <c r="G110" s="89"/>
      <c r="H110" s="37"/>
      <c r="I110" s="37"/>
      <c r="J110" s="37"/>
      <c r="K110" s="37"/>
      <c r="L110" s="14"/>
      <c r="M110" s="39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</row>
    <row r="111" spans="1:245" ht="15" x14ac:dyDescent="0.3">
      <c r="A111" s="44"/>
      <c r="B111" s="51" t="s">
        <v>40</v>
      </c>
      <c r="C111" s="68" t="s">
        <v>22</v>
      </c>
      <c r="D111" s="69">
        <f>11/1000</f>
        <v>1.0999999999999999E-2</v>
      </c>
      <c r="E111" s="37">
        <f>ROUND(E103*D111,2)</f>
        <v>21.01</v>
      </c>
      <c r="F111" s="37"/>
      <c r="G111" s="89"/>
      <c r="H111" s="37"/>
      <c r="I111" s="37"/>
      <c r="J111" s="37"/>
      <c r="K111" s="37"/>
      <c r="L111" s="14"/>
      <c r="M111" s="39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</row>
    <row r="112" spans="1:245" s="6" customFormat="1" ht="15" x14ac:dyDescent="0.25">
      <c r="A112" s="44"/>
      <c r="B112" s="110" t="s">
        <v>67</v>
      </c>
      <c r="C112" s="62" t="s">
        <v>21</v>
      </c>
      <c r="D112" s="60"/>
      <c r="E112" s="60">
        <f>E110*1.6</f>
        <v>577.64800000000002</v>
      </c>
      <c r="F112" s="37"/>
      <c r="G112" s="37"/>
      <c r="H112" s="37"/>
      <c r="I112" s="37"/>
      <c r="J112" s="37"/>
      <c r="K112" s="37"/>
      <c r="L112" s="14"/>
      <c r="M112" s="54"/>
    </row>
    <row r="113" spans="1:244" s="17" customFormat="1" ht="15" x14ac:dyDescent="0.25">
      <c r="A113" s="44">
        <v>5</v>
      </c>
      <c r="B113" s="73" t="s">
        <v>51</v>
      </c>
      <c r="C113" s="74" t="s">
        <v>21</v>
      </c>
      <c r="D113" s="9"/>
      <c r="E113" s="93">
        <f>E117*0.7/1000</f>
        <v>1.1626999999999998</v>
      </c>
      <c r="F113" s="50"/>
      <c r="G113" s="50"/>
      <c r="H113" s="44"/>
      <c r="I113" s="38"/>
      <c r="J113" s="50"/>
      <c r="K113" s="50"/>
      <c r="L113" s="14"/>
      <c r="M113" s="43"/>
    </row>
    <row r="114" spans="1:244" s="21" customFormat="1" ht="15" x14ac:dyDescent="0.25">
      <c r="A114" s="76"/>
      <c r="B114" s="71" t="s">
        <v>52</v>
      </c>
      <c r="C114" s="77" t="s">
        <v>53</v>
      </c>
      <c r="D114" s="78">
        <v>0.3</v>
      </c>
      <c r="E114" s="53">
        <f>E113*D114</f>
        <v>0.34880999999999995</v>
      </c>
      <c r="F114" s="94"/>
      <c r="G114" s="37"/>
      <c r="H114" s="94"/>
      <c r="I114" s="86"/>
      <c r="J114" s="44"/>
      <c r="K114" s="37"/>
      <c r="L114" s="14"/>
      <c r="M114" s="80"/>
    </row>
    <row r="115" spans="1:244" s="19" customFormat="1" ht="15" x14ac:dyDescent="0.3">
      <c r="A115" s="55"/>
      <c r="B115" s="77" t="s">
        <v>76</v>
      </c>
      <c r="C115" s="35" t="s">
        <v>21</v>
      </c>
      <c r="D115" s="44">
        <v>1.03</v>
      </c>
      <c r="E115" s="14">
        <f>E113*D115</f>
        <v>1.1975809999999998</v>
      </c>
      <c r="F115" s="37"/>
      <c r="G115" s="89"/>
      <c r="H115" s="55"/>
      <c r="I115" s="55"/>
      <c r="J115" s="55"/>
      <c r="K115" s="55"/>
      <c r="L115" s="14"/>
      <c r="M115" s="82"/>
    </row>
    <row r="116" spans="1:244" ht="15" x14ac:dyDescent="0.2">
      <c r="A116" s="33"/>
      <c r="B116" s="112" t="s">
        <v>69</v>
      </c>
      <c r="C116" s="62" t="s">
        <v>21</v>
      </c>
      <c r="D116" s="37"/>
      <c r="E116" s="60">
        <f>E115</f>
        <v>1.1975809999999998</v>
      </c>
      <c r="F116" s="37"/>
      <c r="G116" s="37"/>
      <c r="H116" s="37"/>
      <c r="I116" s="37"/>
      <c r="J116" s="37"/>
      <c r="K116" s="37"/>
      <c r="L116" s="14"/>
      <c r="M116" s="24"/>
    </row>
    <row r="117" spans="1:244" s="2" customFormat="1" ht="38.25" x14ac:dyDescent="0.25">
      <c r="A117" s="44">
        <v>6</v>
      </c>
      <c r="B117" s="45" t="s">
        <v>54</v>
      </c>
      <c r="C117" s="46" t="s">
        <v>46</v>
      </c>
      <c r="D117" s="47"/>
      <c r="E117" s="83">
        <v>1661</v>
      </c>
      <c r="F117" s="14"/>
      <c r="G117" s="14"/>
      <c r="H117" s="14"/>
      <c r="I117" s="14"/>
      <c r="J117" s="14"/>
      <c r="K117" s="14"/>
      <c r="L117" s="14"/>
      <c r="M117" s="39"/>
    </row>
    <row r="118" spans="1:244" s="17" customFormat="1" ht="15" x14ac:dyDescent="0.25">
      <c r="A118" s="44"/>
      <c r="B118" s="49" t="s">
        <v>34</v>
      </c>
      <c r="C118" s="35" t="s">
        <v>17</v>
      </c>
      <c r="D118" s="53">
        <v>3.7780000000000001E-2</v>
      </c>
      <c r="E118" s="14">
        <f>E117*D118</f>
        <v>62.752580000000002</v>
      </c>
      <c r="F118" s="84"/>
      <c r="G118" s="84"/>
      <c r="H118" s="14"/>
      <c r="I118" s="37"/>
      <c r="J118" s="84"/>
      <c r="K118" s="84"/>
      <c r="L118" s="14"/>
      <c r="M118" s="43"/>
    </row>
    <row r="119" spans="1:244" s="17" customFormat="1" ht="15" x14ac:dyDescent="0.25">
      <c r="A119" s="44"/>
      <c r="B119" s="49" t="s">
        <v>55</v>
      </c>
      <c r="C119" s="35" t="s">
        <v>53</v>
      </c>
      <c r="D119" s="53">
        <v>3.0200000000000001E-3</v>
      </c>
      <c r="E119" s="14">
        <f>E117*D119</f>
        <v>5.0162200000000006</v>
      </c>
      <c r="F119" s="84"/>
      <c r="G119" s="84"/>
      <c r="H119" s="14"/>
      <c r="I119" s="14"/>
      <c r="J119" s="14"/>
      <c r="K119" s="14"/>
      <c r="L119" s="14"/>
      <c r="M119" s="43"/>
    </row>
    <row r="120" spans="1:244" s="2" customFormat="1" ht="15" x14ac:dyDescent="0.3">
      <c r="A120" s="44"/>
      <c r="B120" s="71" t="s">
        <v>49</v>
      </c>
      <c r="C120" s="62" t="s">
        <v>23</v>
      </c>
      <c r="D120" s="36">
        <v>3.7000000000000002E-3</v>
      </c>
      <c r="E120" s="14">
        <f>E117*D120</f>
        <v>6.1457000000000006</v>
      </c>
      <c r="F120" s="14"/>
      <c r="G120" s="14"/>
      <c r="H120" s="81"/>
      <c r="I120" s="79"/>
      <c r="J120" s="37"/>
      <c r="K120" s="14"/>
      <c r="L120" s="14"/>
      <c r="M120" s="39"/>
    </row>
    <row r="121" spans="1:244" s="2" customFormat="1" ht="15" x14ac:dyDescent="0.3">
      <c r="A121" s="44"/>
      <c r="B121" s="71" t="s">
        <v>56</v>
      </c>
      <c r="C121" s="85" t="s">
        <v>53</v>
      </c>
      <c r="D121" s="86">
        <v>1.11E-2</v>
      </c>
      <c r="E121" s="14">
        <f>E117*D121</f>
        <v>18.437100000000001</v>
      </c>
      <c r="F121" s="14"/>
      <c r="G121" s="14"/>
      <c r="H121" s="81"/>
      <c r="I121" s="79"/>
      <c r="J121" s="14"/>
      <c r="K121" s="14"/>
      <c r="L121" s="14"/>
      <c r="M121" s="39"/>
    </row>
    <row r="122" spans="1:244" s="2" customFormat="1" ht="15" x14ac:dyDescent="0.25">
      <c r="A122" s="44"/>
      <c r="B122" s="49" t="s">
        <v>19</v>
      </c>
      <c r="C122" s="35" t="s">
        <v>32</v>
      </c>
      <c r="D122" s="53">
        <v>2.3E-3</v>
      </c>
      <c r="E122" s="14">
        <f>E117*D122</f>
        <v>3.8203</v>
      </c>
      <c r="F122" s="14"/>
      <c r="G122" s="14"/>
      <c r="H122" s="14"/>
      <c r="I122" s="14"/>
      <c r="J122" s="14"/>
      <c r="K122" s="14"/>
      <c r="L122" s="14"/>
      <c r="M122" s="39"/>
    </row>
    <row r="123" spans="1:244" s="2" customFormat="1" ht="15" x14ac:dyDescent="0.3">
      <c r="A123" s="44"/>
      <c r="B123" s="49" t="s">
        <v>57</v>
      </c>
      <c r="C123" s="35" t="s">
        <v>21</v>
      </c>
      <c r="D123" s="36">
        <v>0.13950000000000001</v>
      </c>
      <c r="E123" s="14">
        <f>E117*D123</f>
        <v>231.70950000000002</v>
      </c>
      <c r="F123" s="14"/>
      <c r="G123" s="89"/>
      <c r="H123" s="14"/>
      <c r="I123" s="14"/>
      <c r="J123" s="14"/>
      <c r="K123" s="14"/>
      <c r="L123" s="14"/>
      <c r="M123" s="39"/>
    </row>
    <row r="124" spans="1:244" s="2" customFormat="1" ht="15" x14ac:dyDescent="0.3">
      <c r="A124" s="44"/>
      <c r="B124" s="49" t="s">
        <v>42</v>
      </c>
      <c r="C124" s="35" t="s">
        <v>32</v>
      </c>
      <c r="D124" s="36">
        <v>1.5300000000000001E-2</v>
      </c>
      <c r="E124" s="14">
        <f>E117*D124</f>
        <v>25.413300000000003</v>
      </c>
      <c r="F124" s="14"/>
      <c r="G124" s="89"/>
      <c r="H124" s="14"/>
      <c r="I124" s="14"/>
      <c r="J124" s="14"/>
      <c r="K124" s="14"/>
      <c r="L124" s="14"/>
      <c r="M124" s="39"/>
    </row>
    <row r="125" spans="1:244" s="6" customFormat="1" ht="15" x14ac:dyDescent="0.25">
      <c r="A125" s="44"/>
      <c r="B125" s="110" t="s">
        <v>68</v>
      </c>
      <c r="C125" s="62" t="s">
        <v>21</v>
      </c>
      <c r="D125" s="60"/>
      <c r="E125" s="60">
        <f>E123</f>
        <v>231.70950000000002</v>
      </c>
      <c r="F125" s="37"/>
      <c r="G125" s="37"/>
      <c r="H125" s="37"/>
      <c r="I125" s="37"/>
      <c r="J125" s="37"/>
      <c r="K125" s="37"/>
      <c r="L125" s="14"/>
      <c r="M125" s="54"/>
    </row>
    <row r="126" spans="1:244" ht="15" x14ac:dyDescent="0.2">
      <c r="A126" s="44">
        <v>7</v>
      </c>
      <c r="B126" s="64" t="s">
        <v>51</v>
      </c>
      <c r="C126" s="65" t="s">
        <v>21</v>
      </c>
      <c r="D126" s="66"/>
      <c r="E126" s="87">
        <f>E130*0.35/1000</f>
        <v>0.58134999999999992</v>
      </c>
      <c r="F126" s="14"/>
      <c r="G126" s="14"/>
      <c r="H126" s="14"/>
      <c r="I126" s="14"/>
      <c r="J126" s="14"/>
      <c r="K126" s="14"/>
      <c r="L126" s="14"/>
      <c r="M126" s="39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</row>
    <row r="127" spans="1:244" ht="15" x14ac:dyDescent="0.2">
      <c r="A127" s="44"/>
      <c r="B127" s="51" t="s">
        <v>52</v>
      </c>
      <c r="C127" s="62" t="s">
        <v>23</v>
      </c>
      <c r="D127" s="60">
        <v>0.3</v>
      </c>
      <c r="E127" s="14">
        <f>E126*D127</f>
        <v>0.17440499999999998</v>
      </c>
      <c r="F127" s="14"/>
      <c r="G127" s="14"/>
      <c r="H127" s="14"/>
      <c r="I127" s="14"/>
      <c r="J127" s="14"/>
      <c r="K127" s="14"/>
      <c r="L127" s="14"/>
      <c r="M127" s="39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</row>
    <row r="128" spans="1:244" ht="15" x14ac:dyDescent="0.3">
      <c r="A128" s="44"/>
      <c r="B128" s="77" t="s">
        <v>76</v>
      </c>
      <c r="C128" s="35" t="s">
        <v>21</v>
      </c>
      <c r="D128" s="44">
        <v>1.03</v>
      </c>
      <c r="E128" s="14">
        <f>E126*D128</f>
        <v>0.59879049999999989</v>
      </c>
      <c r="F128" s="37"/>
      <c r="G128" s="89"/>
      <c r="H128" s="14"/>
      <c r="I128" s="14"/>
      <c r="J128" s="14"/>
      <c r="K128" s="14"/>
      <c r="L128" s="14"/>
      <c r="M128" s="39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</row>
    <row r="129" spans="1:13" ht="15" x14ac:dyDescent="0.2">
      <c r="A129" s="33"/>
      <c r="B129" s="112" t="s">
        <v>69</v>
      </c>
      <c r="C129" s="62" t="s">
        <v>21</v>
      </c>
      <c r="D129" s="37"/>
      <c r="E129" s="67">
        <f>E128</f>
        <v>0.59879049999999989</v>
      </c>
      <c r="F129" s="37"/>
      <c r="G129" s="37"/>
      <c r="H129" s="37"/>
      <c r="I129" s="37"/>
      <c r="J129" s="37"/>
      <c r="K129" s="37"/>
      <c r="L129" s="14"/>
      <c r="M129" s="24"/>
    </row>
    <row r="130" spans="1:13" s="2" customFormat="1" ht="38.25" x14ac:dyDescent="0.25">
      <c r="A130" s="44">
        <v>8</v>
      </c>
      <c r="B130" s="45" t="s">
        <v>58</v>
      </c>
      <c r="C130" s="46" t="s">
        <v>46</v>
      </c>
      <c r="D130" s="47"/>
      <c r="E130" s="83">
        <v>1661</v>
      </c>
      <c r="F130" s="14"/>
      <c r="G130" s="14"/>
      <c r="H130" s="14"/>
      <c r="I130" s="14"/>
      <c r="J130" s="14"/>
      <c r="K130" s="14"/>
      <c r="L130" s="14"/>
      <c r="M130" s="39"/>
    </row>
    <row r="131" spans="1:13" s="17" customFormat="1" ht="15" x14ac:dyDescent="0.25">
      <c r="A131" s="44"/>
      <c r="B131" s="49" t="s">
        <v>34</v>
      </c>
      <c r="C131" s="35" t="s">
        <v>17</v>
      </c>
      <c r="D131" s="36">
        <v>3.7499999999999999E-2</v>
      </c>
      <c r="E131" s="14">
        <f>E130*D131</f>
        <v>62.287499999999994</v>
      </c>
      <c r="F131" s="84"/>
      <c r="G131" s="84"/>
      <c r="H131" s="14"/>
      <c r="I131" s="37"/>
      <c r="J131" s="84"/>
      <c r="K131" s="84"/>
      <c r="L131" s="14"/>
      <c r="M131" s="43"/>
    </row>
    <row r="132" spans="1:13" s="17" customFormat="1" ht="15" x14ac:dyDescent="0.25">
      <c r="A132" s="44"/>
      <c r="B132" s="49" t="s">
        <v>55</v>
      </c>
      <c r="C132" s="35" t="s">
        <v>53</v>
      </c>
      <c r="D132" s="53">
        <v>3.0200000000000001E-3</v>
      </c>
      <c r="E132" s="14">
        <f>E130*D132</f>
        <v>5.0162200000000006</v>
      </c>
      <c r="F132" s="84"/>
      <c r="G132" s="84"/>
      <c r="H132" s="14"/>
      <c r="I132" s="14"/>
      <c r="J132" s="14"/>
      <c r="K132" s="14"/>
      <c r="L132" s="14"/>
      <c r="M132" s="43"/>
    </row>
    <row r="133" spans="1:13" s="2" customFormat="1" ht="15" x14ac:dyDescent="0.3">
      <c r="A133" s="44"/>
      <c r="B133" s="71" t="s">
        <v>49</v>
      </c>
      <c r="C133" s="62" t="s">
        <v>23</v>
      </c>
      <c r="D133" s="36">
        <v>3.7000000000000002E-3</v>
      </c>
      <c r="E133" s="14">
        <f>E130*D133</f>
        <v>6.1457000000000006</v>
      </c>
      <c r="F133" s="14"/>
      <c r="G133" s="14"/>
      <c r="H133" s="81"/>
      <c r="I133" s="79"/>
      <c r="J133" s="37"/>
      <c r="K133" s="14"/>
      <c r="L133" s="14"/>
      <c r="M133" s="39"/>
    </row>
    <row r="134" spans="1:13" s="2" customFormat="1" ht="15" x14ac:dyDescent="0.3">
      <c r="A134" s="44"/>
      <c r="B134" s="71" t="s">
        <v>56</v>
      </c>
      <c r="C134" s="85" t="s">
        <v>53</v>
      </c>
      <c r="D134" s="86">
        <v>1.11E-2</v>
      </c>
      <c r="E134" s="14">
        <f>E130*D134</f>
        <v>18.437100000000001</v>
      </c>
      <c r="F134" s="14"/>
      <c r="G134" s="14"/>
      <c r="H134" s="81"/>
      <c r="I134" s="79"/>
      <c r="J134" s="14"/>
      <c r="K134" s="14"/>
      <c r="L134" s="14"/>
      <c r="M134" s="39"/>
    </row>
    <row r="135" spans="1:13" s="2" customFormat="1" ht="15" x14ac:dyDescent="0.25">
      <c r="A135" s="44"/>
      <c r="B135" s="49" t="s">
        <v>19</v>
      </c>
      <c r="C135" s="35" t="s">
        <v>32</v>
      </c>
      <c r="D135" s="53">
        <v>2.3E-3</v>
      </c>
      <c r="E135" s="14">
        <f>E130*D135</f>
        <v>3.8203</v>
      </c>
      <c r="F135" s="14"/>
      <c r="G135" s="14"/>
      <c r="H135" s="14"/>
      <c r="I135" s="14"/>
      <c r="J135" s="14"/>
      <c r="K135" s="14"/>
      <c r="L135" s="14"/>
      <c r="M135" s="39"/>
    </row>
    <row r="136" spans="1:13" s="2" customFormat="1" ht="15" x14ac:dyDescent="0.3">
      <c r="A136" s="44"/>
      <c r="B136" s="52" t="s">
        <v>59</v>
      </c>
      <c r="C136" s="35" t="s">
        <v>21</v>
      </c>
      <c r="D136" s="36">
        <v>9.74E-2</v>
      </c>
      <c r="E136" s="14">
        <f>E130*D136</f>
        <v>161.78139999999999</v>
      </c>
      <c r="F136" s="14"/>
      <c r="G136" s="89"/>
      <c r="H136" s="14"/>
      <c r="I136" s="14"/>
      <c r="J136" s="14"/>
      <c r="K136" s="14"/>
      <c r="L136" s="14"/>
      <c r="M136" s="39"/>
    </row>
    <row r="137" spans="1:13" s="2" customFormat="1" ht="15" x14ac:dyDescent="0.3">
      <c r="A137" s="44"/>
      <c r="B137" s="49" t="s">
        <v>42</v>
      </c>
      <c r="C137" s="35" t="s">
        <v>32</v>
      </c>
      <c r="D137" s="36">
        <v>1.4500000000000001E-2</v>
      </c>
      <c r="E137" s="14">
        <f>E130*D137</f>
        <v>24.084500000000002</v>
      </c>
      <c r="F137" s="14"/>
      <c r="G137" s="89"/>
      <c r="H137" s="14"/>
      <c r="I137" s="14"/>
      <c r="J137" s="14"/>
      <c r="K137" s="14"/>
      <c r="L137" s="14"/>
      <c r="M137" s="39"/>
    </row>
    <row r="138" spans="1:13" s="6" customFormat="1" ht="15" x14ac:dyDescent="0.25">
      <c r="A138" s="44"/>
      <c r="B138" s="110" t="s">
        <v>68</v>
      </c>
      <c r="C138" s="62" t="s">
        <v>21</v>
      </c>
      <c r="D138" s="60"/>
      <c r="E138" s="60">
        <f>E136</f>
        <v>161.78139999999999</v>
      </c>
      <c r="F138" s="37"/>
      <c r="G138" s="37"/>
      <c r="H138" s="37"/>
      <c r="I138" s="37"/>
      <c r="J138" s="37"/>
      <c r="K138" s="37"/>
      <c r="L138" s="14"/>
      <c r="M138" s="54"/>
    </row>
    <row r="139" spans="1:13" s="6" customFormat="1" ht="15" x14ac:dyDescent="0.25">
      <c r="A139" s="44"/>
      <c r="B139" s="61" t="s">
        <v>43</v>
      </c>
      <c r="C139" s="62"/>
      <c r="D139" s="60"/>
      <c r="E139" s="63"/>
      <c r="F139" s="14"/>
      <c r="G139" s="12"/>
      <c r="H139" s="14"/>
      <c r="I139" s="12"/>
      <c r="J139" s="14"/>
      <c r="K139" s="12"/>
      <c r="L139" s="12"/>
      <c r="M139" s="54"/>
    </row>
    <row r="140" spans="1:13" s="2" customFormat="1" ht="15" x14ac:dyDescent="0.25">
      <c r="A140" s="44"/>
      <c r="B140" s="34" t="s">
        <v>74</v>
      </c>
      <c r="C140" s="35"/>
      <c r="D140" s="36"/>
      <c r="E140" s="37"/>
      <c r="F140" s="37"/>
      <c r="G140" s="37"/>
      <c r="H140" s="37"/>
      <c r="I140" s="38"/>
      <c r="J140" s="37"/>
      <c r="K140" s="37"/>
      <c r="L140" s="12"/>
      <c r="M140" s="39"/>
    </row>
    <row r="141" spans="1:13" s="2" customFormat="1" ht="25.5" x14ac:dyDescent="0.25">
      <c r="A141" s="44">
        <v>1</v>
      </c>
      <c r="B141" s="45" t="s">
        <v>45</v>
      </c>
      <c r="C141" s="46" t="s">
        <v>22</v>
      </c>
      <c r="D141" s="47"/>
      <c r="E141" s="48">
        <v>253.66</v>
      </c>
      <c r="F141" s="44"/>
      <c r="G141" s="44"/>
      <c r="H141" s="37"/>
      <c r="I141" s="38"/>
      <c r="J141" s="44"/>
      <c r="K141" s="37"/>
      <c r="L141" s="14"/>
      <c r="M141" s="39"/>
    </row>
    <row r="142" spans="1:13" s="17" customFormat="1" ht="15" x14ac:dyDescent="0.25">
      <c r="A142" s="44"/>
      <c r="B142" s="49" t="s">
        <v>24</v>
      </c>
      <c r="C142" s="35" t="s">
        <v>17</v>
      </c>
      <c r="D142" s="36">
        <v>1.55E-2</v>
      </c>
      <c r="E142" s="37">
        <f>ROUND(D142*E141,2)</f>
        <v>3.93</v>
      </c>
      <c r="F142" s="50"/>
      <c r="G142" s="50"/>
      <c r="H142" s="37"/>
      <c r="I142" s="37"/>
      <c r="J142" s="50"/>
      <c r="K142" s="37"/>
      <c r="L142" s="14"/>
      <c r="M142" s="43"/>
    </row>
    <row r="143" spans="1:13" s="17" customFormat="1" ht="15" x14ac:dyDescent="0.25">
      <c r="A143" s="44"/>
      <c r="B143" s="49" t="s">
        <v>25</v>
      </c>
      <c r="C143" s="35" t="s">
        <v>26</v>
      </c>
      <c r="D143" s="36">
        <v>3.4700000000000002E-2</v>
      </c>
      <c r="E143" s="37">
        <f>ROUND(D143*E141,2)</f>
        <v>8.8000000000000007</v>
      </c>
      <c r="F143" s="50"/>
      <c r="G143" s="50"/>
      <c r="H143" s="44"/>
      <c r="I143" s="38"/>
      <c r="J143" s="44"/>
      <c r="K143" s="37"/>
      <c r="L143" s="14"/>
      <c r="M143" s="43"/>
    </row>
    <row r="144" spans="1:13" s="6" customFormat="1" ht="15" x14ac:dyDescent="0.25">
      <c r="A144" s="44"/>
      <c r="B144" s="52" t="s">
        <v>19</v>
      </c>
      <c r="C144" s="35" t="s">
        <v>32</v>
      </c>
      <c r="D144" s="53">
        <v>2.0899999999999998E-3</v>
      </c>
      <c r="E144" s="37">
        <f>ROUND(D144*E141,2)</f>
        <v>0.53</v>
      </c>
      <c r="F144" s="37"/>
      <c r="G144" s="38"/>
      <c r="H144" s="37"/>
      <c r="I144" s="38"/>
      <c r="J144" s="37"/>
      <c r="K144" s="37"/>
      <c r="L144" s="14"/>
      <c r="M144" s="54"/>
    </row>
    <row r="145" spans="1:245" s="18" customFormat="1" ht="15" x14ac:dyDescent="0.3">
      <c r="A145" s="55"/>
      <c r="B145" s="51" t="s">
        <v>27</v>
      </c>
      <c r="C145" s="35" t="s">
        <v>22</v>
      </c>
      <c r="D145" s="53">
        <v>4.0000000000000003E-5</v>
      </c>
      <c r="E145" s="37">
        <f>ROUND(D145*E141,2)</f>
        <v>0.01</v>
      </c>
      <c r="F145" s="37"/>
      <c r="G145" s="89"/>
      <c r="H145" s="55"/>
      <c r="I145" s="38"/>
      <c r="J145" s="55"/>
      <c r="K145" s="37"/>
      <c r="L145" s="14"/>
      <c r="M145" s="57"/>
    </row>
    <row r="146" spans="1:245" s="6" customFormat="1" ht="18" customHeight="1" x14ac:dyDescent="0.25">
      <c r="A146" s="44"/>
      <c r="B146" s="110" t="s">
        <v>67</v>
      </c>
      <c r="C146" s="62" t="s">
        <v>21</v>
      </c>
      <c r="D146" s="60"/>
      <c r="E146" s="60">
        <f>E145*1.6</f>
        <v>1.6E-2</v>
      </c>
      <c r="F146" s="37"/>
      <c r="G146" s="37"/>
      <c r="H146" s="37"/>
      <c r="I146" s="37"/>
      <c r="J146" s="37"/>
      <c r="K146" s="37"/>
      <c r="L146" s="14"/>
      <c r="M146" s="54"/>
    </row>
    <row r="147" spans="1:245" ht="15" x14ac:dyDescent="0.2">
      <c r="A147" s="44"/>
      <c r="B147" s="114" t="s">
        <v>36</v>
      </c>
      <c r="C147" s="62" t="s">
        <v>21</v>
      </c>
      <c r="D147" s="37"/>
      <c r="E147" s="60">
        <f>E141*1.75</f>
        <v>443.90499999999997</v>
      </c>
      <c r="F147" s="37"/>
      <c r="G147" s="37"/>
      <c r="H147" s="37"/>
      <c r="I147" s="37"/>
      <c r="J147" s="37"/>
      <c r="K147" s="37"/>
      <c r="L147" s="14"/>
      <c r="M147" s="24"/>
    </row>
    <row r="148" spans="1:245" ht="21" customHeight="1" x14ac:dyDescent="0.2">
      <c r="A148" s="44">
        <v>2</v>
      </c>
      <c r="B148" s="90" t="s">
        <v>33</v>
      </c>
      <c r="C148" s="65" t="s">
        <v>22</v>
      </c>
      <c r="D148" s="91"/>
      <c r="E148" s="48">
        <f>E141</f>
        <v>253.66</v>
      </c>
      <c r="F148" s="37"/>
      <c r="G148" s="37"/>
      <c r="H148" s="37"/>
      <c r="I148" s="37"/>
      <c r="J148" s="37"/>
      <c r="K148" s="37"/>
      <c r="L148" s="14"/>
      <c r="M148" s="24"/>
    </row>
    <row r="149" spans="1:245" ht="21" customHeight="1" x14ac:dyDescent="0.2">
      <c r="A149" s="44"/>
      <c r="B149" s="92" t="s">
        <v>34</v>
      </c>
      <c r="C149" s="62" t="s">
        <v>18</v>
      </c>
      <c r="D149" s="53">
        <v>3.2299999999999998E-3</v>
      </c>
      <c r="E149" s="37">
        <f>ROUND(E148*D149,2)</f>
        <v>0.82</v>
      </c>
      <c r="F149" s="37"/>
      <c r="G149" s="37"/>
      <c r="H149" s="37"/>
      <c r="I149" s="37"/>
      <c r="J149" s="37"/>
      <c r="K149" s="37"/>
      <c r="L149" s="14"/>
      <c r="M149" s="24"/>
    </row>
    <row r="150" spans="1:245" ht="21" customHeight="1" x14ac:dyDescent="0.2">
      <c r="A150" s="44"/>
      <c r="B150" s="92" t="s">
        <v>35</v>
      </c>
      <c r="C150" s="62" t="s">
        <v>23</v>
      </c>
      <c r="D150" s="53">
        <v>3.62E-3</v>
      </c>
      <c r="E150" s="37">
        <f>ROUND(E148*D150,2)</f>
        <v>0.92</v>
      </c>
      <c r="F150" s="37"/>
      <c r="G150" s="37"/>
      <c r="H150" s="37"/>
      <c r="I150" s="37"/>
      <c r="J150" s="37"/>
      <c r="K150" s="37"/>
      <c r="L150" s="14"/>
      <c r="M150" s="24"/>
    </row>
    <row r="151" spans="1:245" ht="21" customHeight="1" x14ac:dyDescent="0.2">
      <c r="A151" s="44"/>
      <c r="B151" s="92" t="s">
        <v>19</v>
      </c>
      <c r="C151" s="62" t="s">
        <v>20</v>
      </c>
      <c r="D151" s="53">
        <v>1.8000000000000001E-4</v>
      </c>
      <c r="E151" s="37">
        <f>ROUND(E148*D151,2)</f>
        <v>0.05</v>
      </c>
      <c r="F151" s="37"/>
      <c r="G151" s="37"/>
      <c r="H151" s="37"/>
      <c r="I151" s="37"/>
      <c r="J151" s="37"/>
      <c r="K151" s="37"/>
      <c r="L151" s="14"/>
      <c r="M151" s="24"/>
    </row>
    <row r="152" spans="1:245" ht="21" customHeight="1" x14ac:dyDescent="0.3">
      <c r="A152" s="44"/>
      <c r="B152" s="51" t="s">
        <v>27</v>
      </c>
      <c r="C152" s="68" t="s">
        <v>22</v>
      </c>
      <c r="D152" s="53">
        <v>4.0000000000000003E-5</v>
      </c>
      <c r="E152" s="37">
        <f>ROUND(E148*D152,2)</f>
        <v>0.01</v>
      </c>
      <c r="F152" s="37"/>
      <c r="G152" s="89"/>
      <c r="H152" s="37"/>
      <c r="I152" s="37"/>
      <c r="J152" s="37"/>
      <c r="K152" s="37"/>
      <c r="L152" s="14"/>
      <c r="M152" s="24"/>
    </row>
    <row r="153" spans="1:245" s="6" customFormat="1" ht="21" customHeight="1" x14ac:dyDescent="0.25">
      <c r="A153" s="44"/>
      <c r="B153" s="110" t="s">
        <v>67</v>
      </c>
      <c r="C153" s="62" t="s">
        <v>21</v>
      </c>
      <c r="D153" s="60"/>
      <c r="E153" s="60">
        <f>E152*1.6</f>
        <v>1.6E-2</v>
      </c>
      <c r="F153" s="37"/>
      <c r="G153" s="37"/>
      <c r="H153" s="37"/>
      <c r="I153" s="37"/>
      <c r="J153" s="37"/>
      <c r="K153" s="37"/>
      <c r="L153" s="14"/>
      <c r="M153" s="54"/>
    </row>
    <row r="154" spans="1:245" ht="41.45" customHeight="1" x14ac:dyDescent="0.2">
      <c r="A154" s="44">
        <v>3</v>
      </c>
      <c r="B154" s="64" t="s">
        <v>60</v>
      </c>
      <c r="C154" s="65" t="s">
        <v>22</v>
      </c>
      <c r="D154" s="66"/>
      <c r="E154" s="48">
        <v>149.16</v>
      </c>
      <c r="F154" s="37"/>
      <c r="G154" s="37"/>
      <c r="H154" s="37"/>
      <c r="I154" s="37"/>
      <c r="J154" s="37"/>
      <c r="K154" s="37"/>
      <c r="L154" s="14"/>
      <c r="M154" s="39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  <c r="IF154" s="2"/>
      <c r="IG154" s="2"/>
      <c r="IH154" s="2"/>
      <c r="II154" s="2"/>
      <c r="IJ154" s="2"/>
      <c r="IK154" s="2"/>
    </row>
    <row r="155" spans="1:245" ht="21.6" customHeight="1" x14ac:dyDescent="0.2">
      <c r="A155" s="44"/>
      <c r="B155" s="51" t="s">
        <v>34</v>
      </c>
      <c r="C155" s="62" t="s">
        <v>18</v>
      </c>
      <c r="D155" s="60">
        <v>0.15</v>
      </c>
      <c r="E155" s="37">
        <f>ROUND(E154*D155,2)</f>
        <v>22.37</v>
      </c>
      <c r="F155" s="37"/>
      <c r="G155" s="37"/>
      <c r="H155" s="37"/>
      <c r="I155" s="37"/>
      <c r="J155" s="37"/>
      <c r="K155" s="37"/>
      <c r="L155" s="14"/>
      <c r="M155" s="39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  <c r="IF155" s="2"/>
      <c r="IG155" s="2"/>
      <c r="IH155" s="2"/>
      <c r="II155" s="2"/>
      <c r="IJ155" s="2"/>
      <c r="IK155" s="2"/>
    </row>
    <row r="156" spans="1:245" ht="21.6" customHeight="1" x14ac:dyDescent="0.2">
      <c r="A156" s="44"/>
      <c r="B156" s="51" t="s">
        <v>30</v>
      </c>
      <c r="C156" s="62" t="s">
        <v>23</v>
      </c>
      <c r="D156" s="67">
        <v>2.1600000000000001E-2</v>
      </c>
      <c r="E156" s="37">
        <f>ROUND(E154*D156,2)</f>
        <v>3.22</v>
      </c>
      <c r="F156" s="37"/>
      <c r="G156" s="37"/>
      <c r="H156" s="37"/>
      <c r="I156" s="37"/>
      <c r="J156" s="37"/>
      <c r="K156" s="37"/>
      <c r="L156" s="14"/>
      <c r="M156" s="39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/>
      <c r="IE156" s="2"/>
      <c r="IF156" s="2"/>
      <c r="IG156" s="2"/>
      <c r="IH156" s="2"/>
      <c r="II156" s="2"/>
      <c r="IJ156" s="2"/>
      <c r="IK156" s="2"/>
    </row>
    <row r="157" spans="1:245" ht="21.6" customHeight="1" x14ac:dyDescent="0.2">
      <c r="A157" s="44"/>
      <c r="B157" s="51" t="s">
        <v>37</v>
      </c>
      <c r="C157" s="62" t="s">
        <v>23</v>
      </c>
      <c r="D157" s="67">
        <v>2.7300000000000001E-2</v>
      </c>
      <c r="E157" s="37">
        <f>ROUND(E154*D157,2)</f>
        <v>4.07</v>
      </c>
      <c r="F157" s="37"/>
      <c r="G157" s="37"/>
      <c r="H157" s="37"/>
      <c r="I157" s="37"/>
      <c r="J157" s="37"/>
      <c r="K157" s="37"/>
      <c r="L157" s="14"/>
      <c r="M157" s="39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  <c r="IC157" s="2"/>
      <c r="ID157" s="2"/>
      <c r="IE157" s="2"/>
      <c r="IF157" s="2"/>
      <c r="IG157" s="2"/>
      <c r="IH157" s="2"/>
      <c r="II157" s="2"/>
      <c r="IJ157" s="2"/>
      <c r="IK157" s="2"/>
    </row>
    <row r="158" spans="1:245" ht="21.6" customHeight="1" x14ac:dyDescent="0.2">
      <c r="A158" s="44"/>
      <c r="B158" s="51" t="s">
        <v>38</v>
      </c>
      <c r="C158" s="62" t="s">
        <v>23</v>
      </c>
      <c r="D158" s="67">
        <v>9.7000000000000003E-3</v>
      </c>
      <c r="E158" s="37">
        <f>ROUND(E154*D158,2)</f>
        <v>1.45</v>
      </c>
      <c r="F158" s="37"/>
      <c r="G158" s="37"/>
      <c r="H158" s="37"/>
      <c r="I158" s="37"/>
      <c r="J158" s="37"/>
      <c r="K158" s="37"/>
      <c r="L158" s="14"/>
      <c r="M158" s="39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  <c r="IC158" s="2"/>
      <c r="ID158" s="2"/>
      <c r="IE158" s="2"/>
      <c r="IF158" s="2"/>
      <c r="IG158" s="2"/>
      <c r="IH158" s="2"/>
      <c r="II158" s="2"/>
      <c r="IJ158" s="2"/>
      <c r="IK158" s="2"/>
    </row>
    <row r="159" spans="1:245" ht="21.6" customHeight="1" x14ac:dyDescent="0.3">
      <c r="A159" s="44"/>
      <c r="B159" s="51" t="s">
        <v>39</v>
      </c>
      <c r="C159" s="68" t="s">
        <v>22</v>
      </c>
      <c r="D159" s="60">
        <v>1.22</v>
      </c>
      <c r="E159" s="37">
        <f>ROUND(E154*D159,2)</f>
        <v>181.98</v>
      </c>
      <c r="F159" s="37"/>
      <c r="G159" s="89"/>
      <c r="H159" s="37"/>
      <c r="I159" s="37"/>
      <c r="J159" s="37"/>
      <c r="K159" s="37"/>
      <c r="L159" s="14"/>
      <c r="M159" s="39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  <c r="IJ159" s="2"/>
      <c r="IK159" s="2"/>
    </row>
    <row r="160" spans="1:245" ht="21.6" customHeight="1" x14ac:dyDescent="0.3">
      <c r="A160" s="44"/>
      <c r="B160" s="51" t="s">
        <v>40</v>
      </c>
      <c r="C160" s="68" t="s">
        <v>22</v>
      </c>
      <c r="D160" s="60">
        <v>7.0000000000000007E-2</v>
      </c>
      <c r="E160" s="37">
        <f>ROUND(E154*D160,2)</f>
        <v>10.44</v>
      </c>
      <c r="F160" s="37"/>
      <c r="G160" s="89"/>
      <c r="H160" s="37"/>
      <c r="I160" s="37"/>
      <c r="J160" s="37"/>
      <c r="K160" s="37"/>
      <c r="L160" s="14"/>
      <c r="M160" s="39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</row>
    <row r="161" spans="1:245" s="6" customFormat="1" ht="21.6" customHeight="1" x14ac:dyDescent="0.25">
      <c r="A161" s="44"/>
      <c r="B161" s="110" t="s">
        <v>66</v>
      </c>
      <c r="C161" s="62" t="s">
        <v>21</v>
      </c>
      <c r="D161" s="60"/>
      <c r="E161" s="60">
        <f>E154*1.6</f>
        <v>238.65600000000001</v>
      </c>
      <c r="F161" s="37"/>
      <c r="G161" s="37"/>
      <c r="H161" s="37"/>
      <c r="I161" s="37"/>
      <c r="J161" s="111"/>
      <c r="K161" s="37"/>
      <c r="L161" s="14"/>
      <c r="M161" s="54"/>
    </row>
    <row r="162" spans="1:245" ht="25.5" x14ac:dyDescent="0.2">
      <c r="A162" s="44">
        <v>4</v>
      </c>
      <c r="B162" s="64" t="s">
        <v>48</v>
      </c>
      <c r="C162" s="65" t="s">
        <v>46</v>
      </c>
      <c r="D162" s="66"/>
      <c r="E162" s="48">
        <v>710.25</v>
      </c>
      <c r="F162" s="37"/>
      <c r="G162" s="37"/>
      <c r="H162" s="37"/>
      <c r="I162" s="37"/>
      <c r="J162" s="37"/>
      <c r="K162" s="37"/>
      <c r="L162" s="14"/>
      <c r="M162" s="39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</row>
    <row r="163" spans="1:245" ht="21.6" customHeight="1" x14ac:dyDescent="0.2">
      <c r="A163" s="44"/>
      <c r="B163" s="51" t="s">
        <v>34</v>
      </c>
      <c r="C163" s="62" t="s">
        <v>18</v>
      </c>
      <c r="D163" s="69">
        <f>42.9/1000</f>
        <v>4.2900000000000001E-2</v>
      </c>
      <c r="E163" s="37">
        <f>ROUND(E162*D163,2)</f>
        <v>30.47</v>
      </c>
      <c r="F163" s="37"/>
      <c r="G163" s="37"/>
      <c r="H163" s="37"/>
      <c r="I163" s="37"/>
      <c r="J163" s="37"/>
      <c r="K163" s="37"/>
      <c r="L163" s="14"/>
      <c r="M163" s="39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</row>
    <row r="164" spans="1:245" ht="21.6" customHeight="1" x14ac:dyDescent="0.2">
      <c r="A164" s="44"/>
      <c r="B164" s="51" t="s">
        <v>30</v>
      </c>
      <c r="C164" s="68" t="s">
        <v>23</v>
      </c>
      <c r="D164" s="70">
        <f>2.69/1000</f>
        <v>2.6900000000000001E-3</v>
      </c>
      <c r="E164" s="37">
        <f>ROUND(E162*D164,2)</f>
        <v>1.91</v>
      </c>
      <c r="F164" s="37"/>
      <c r="G164" s="37"/>
      <c r="H164" s="37"/>
      <c r="I164" s="37"/>
      <c r="J164" s="37"/>
      <c r="K164" s="37"/>
      <c r="L164" s="14"/>
      <c r="M164" s="39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</row>
    <row r="165" spans="1:245" ht="21.6" customHeight="1" x14ac:dyDescent="0.2">
      <c r="A165" s="44"/>
      <c r="B165" s="51" t="s">
        <v>47</v>
      </c>
      <c r="C165" s="68" t="s">
        <v>23</v>
      </c>
      <c r="D165" s="70">
        <f>0.41/1000</f>
        <v>4.0999999999999999E-4</v>
      </c>
      <c r="E165" s="37">
        <f>ROUND(E162*D165,2)</f>
        <v>0.28999999999999998</v>
      </c>
      <c r="F165" s="37"/>
      <c r="G165" s="37"/>
      <c r="H165" s="37"/>
      <c r="I165" s="37"/>
      <c r="J165" s="37"/>
      <c r="K165" s="37"/>
      <c r="L165" s="14"/>
      <c r="M165" s="39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</row>
    <row r="166" spans="1:245" ht="21.6" customHeight="1" x14ac:dyDescent="0.2">
      <c r="A166" s="44"/>
      <c r="B166" s="71" t="s">
        <v>49</v>
      </c>
      <c r="C166" s="62" t="s">
        <v>23</v>
      </c>
      <c r="D166" s="67">
        <f>7.6/1000</f>
        <v>7.6E-3</v>
      </c>
      <c r="E166" s="37">
        <f>ROUND(E162*D166,2)</f>
        <v>5.4</v>
      </c>
      <c r="F166" s="37"/>
      <c r="G166" s="37"/>
      <c r="H166" s="37"/>
      <c r="I166" s="37"/>
      <c r="J166" s="37"/>
      <c r="K166" s="37"/>
      <c r="L166" s="14"/>
      <c r="M166" s="39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  <c r="IF166" s="2"/>
      <c r="IG166" s="2"/>
      <c r="IH166" s="2"/>
      <c r="II166" s="2"/>
      <c r="IJ166" s="2"/>
      <c r="IK166" s="2"/>
    </row>
    <row r="167" spans="1:245" ht="21.6" customHeight="1" x14ac:dyDescent="0.2">
      <c r="A167" s="44"/>
      <c r="B167" s="51" t="s">
        <v>50</v>
      </c>
      <c r="C167" s="62" t="s">
        <v>23</v>
      </c>
      <c r="D167" s="67">
        <f>7.4/1000</f>
        <v>7.4000000000000003E-3</v>
      </c>
      <c r="E167" s="37">
        <f>ROUND(E162*D167,2)</f>
        <v>5.26</v>
      </c>
      <c r="F167" s="37"/>
      <c r="G167" s="37"/>
      <c r="H167" s="37"/>
      <c r="I167" s="37"/>
      <c r="J167" s="37"/>
      <c r="K167" s="37"/>
      <c r="L167" s="14"/>
      <c r="M167" s="39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/>
      <c r="IE167" s="2"/>
      <c r="IF167" s="2"/>
      <c r="IG167" s="2"/>
      <c r="IH167" s="2"/>
      <c r="II167" s="2"/>
      <c r="IJ167" s="2"/>
      <c r="IK167" s="2"/>
    </row>
    <row r="168" spans="1:245" ht="21.6" customHeight="1" x14ac:dyDescent="0.2">
      <c r="A168" s="44"/>
      <c r="B168" s="51" t="s">
        <v>38</v>
      </c>
      <c r="C168" s="62" t="s">
        <v>23</v>
      </c>
      <c r="D168" s="70">
        <f>1.48/1000</f>
        <v>1.48E-3</v>
      </c>
      <c r="E168" s="37">
        <f>ROUND(E162*D168,2)</f>
        <v>1.05</v>
      </c>
      <c r="F168" s="37"/>
      <c r="G168" s="37"/>
      <c r="H168" s="37"/>
      <c r="I168" s="37"/>
      <c r="J168" s="37"/>
      <c r="K168" s="37"/>
      <c r="L168" s="14"/>
      <c r="M168" s="39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  <c r="II168" s="2"/>
      <c r="IJ168" s="2"/>
      <c r="IK168" s="2"/>
    </row>
    <row r="169" spans="1:245" ht="21.6" customHeight="1" x14ac:dyDescent="0.3">
      <c r="A169" s="44"/>
      <c r="B169" s="72" t="s">
        <v>75</v>
      </c>
      <c r="C169" s="68" t="s">
        <v>22</v>
      </c>
      <c r="D169" s="69">
        <f>1.26*0.15</f>
        <v>0.189</v>
      </c>
      <c r="E169" s="37">
        <f>ROUND(E162*D169,2)</f>
        <v>134.24</v>
      </c>
      <c r="F169" s="37"/>
      <c r="G169" s="89"/>
      <c r="H169" s="37"/>
      <c r="I169" s="37"/>
      <c r="J169" s="37"/>
      <c r="K169" s="37"/>
      <c r="L169" s="14"/>
      <c r="M169" s="39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2"/>
      <c r="HU169" s="2"/>
      <c r="HV169" s="2"/>
      <c r="HW169" s="2"/>
      <c r="HX169" s="2"/>
      <c r="HY169" s="2"/>
      <c r="HZ169" s="2"/>
      <c r="IA169" s="2"/>
      <c r="IB169" s="2"/>
      <c r="IC169" s="2"/>
      <c r="ID169" s="2"/>
      <c r="IE169" s="2"/>
      <c r="IF169" s="2"/>
      <c r="IG169" s="2"/>
      <c r="IH169" s="2"/>
      <c r="II169" s="2"/>
      <c r="IJ169" s="2"/>
      <c r="IK169" s="2"/>
    </row>
    <row r="170" spans="1:245" ht="21.6" customHeight="1" x14ac:dyDescent="0.3">
      <c r="A170" s="44"/>
      <c r="B170" s="51" t="s">
        <v>40</v>
      </c>
      <c r="C170" s="68" t="s">
        <v>22</v>
      </c>
      <c r="D170" s="69">
        <f>11/1000</f>
        <v>1.0999999999999999E-2</v>
      </c>
      <c r="E170" s="37">
        <f>ROUND(E162*D170,2)</f>
        <v>7.81</v>
      </c>
      <c r="F170" s="37"/>
      <c r="G170" s="89"/>
      <c r="H170" s="37"/>
      <c r="I170" s="37"/>
      <c r="J170" s="37"/>
      <c r="K170" s="37"/>
      <c r="L170" s="14"/>
      <c r="M170" s="39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/>
      <c r="IE170" s="2"/>
      <c r="IF170" s="2"/>
      <c r="IG170" s="2"/>
      <c r="IH170" s="2"/>
      <c r="II170" s="2"/>
      <c r="IJ170" s="2"/>
      <c r="IK170" s="2"/>
    </row>
    <row r="171" spans="1:245" s="6" customFormat="1" ht="21.6" customHeight="1" x14ac:dyDescent="0.25">
      <c r="A171" s="44"/>
      <c r="B171" s="110" t="s">
        <v>67</v>
      </c>
      <c r="C171" s="62" t="s">
        <v>21</v>
      </c>
      <c r="D171" s="60"/>
      <c r="E171" s="60">
        <f>E169*1.6</f>
        <v>214.78400000000002</v>
      </c>
      <c r="F171" s="37"/>
      <c r="G171" s="37"/>
      <c r="H171" s="37"/>
      <c r="I171" s="37"/>
      <c r="J171" s="37"/>
      <c r="K171" s="37"/>
      <c r="L171" s="14"/>
      <c r="M171" s="54"/>
    </row>
    <row r="172" spans="1:245" s="17" customFormat="1" ht="21.6" customHeight="1" x14ac:dyDescent="0.25">
      <c r="A172" s="44">
        <v>5</v>
      </c>
      <c r="B172" s="73" t="s">
        <v>51</v>
      </c>
      <c r="C172" s="74" t="s">
        <v>21</v>
      </c>
      <c r="D172" s="9"/>
      <c r="E172" s="93">
        <f>E176*0.7/1000</f>
        <v>0.44390499999999999</v>
      </c>
      <c r="F172" s="50"/>
      <c r="G172" s="50"/>
      <c r="H172" s="44"/>
      <c r="I172" s="38"/>
      <c r="J172" s="50"/>
      <c r="K172" s="50"/>
      <c r="L172" s="14"/>
      <c r="M172" s="43"/>
    </row>
    <row r="173" spans="1:245" s="21" customFormat="1" ht="21.6" customHeight="1" x14ac:dyDescent="0.25">
      <c r="A173" s="76"/>
      <c r="B173" s="71" t="s">
        <v>52</v>
      </c>
      <c r="C173" s="77" t="s">
        <v>53</v>
      </c>
      <c r="D173" s="78">
        <v>0.3</v>
      </c>
      <c r="E173" s="53">
        <f>E172*D173</f>
        <v>0.1331715</v>
      </c>
      <c r="F173" s="94"/>
      <c r="G173" s="37"/>
      <c r="H173" s="94"/>
      <c r="I173" s="86"/>
      <c r="J173" s="44"/>
      <c r="K173" s="37"/>
      <c r="L173" s="14"/>
      <c r="M173" s="80"/>
    </row>
    <row r="174" spans="1:245" s="19" customFormat="1" ht="21.6" customHeight="1" x14ac:dyDescent="0.3">
      <c r="A174" s="55"/>
      <c r="B174" s="77" t="s">
        <v>76</v>
      </c>
      <c r="C174" s="35" t="s">
        <v>21</v>
      </c>
      <c r="D174" s="44">
        <v>1.03</v>
      </c>
      <c r="E174" s="14">
        <f>E172*D174</f>
        <v>0.45722214999999999</v>
      </c>
      <c r="F174" s="37"/>
      <c r="G174" s="89"/>
      <c r="H174" s="55"/>
      <c r="I174" s="55"/>
      <c r="J174" s="55"/>
      <c r="K174" s="55"/>
      <c r="L174" s="14"/>
      <c r="M174" s="82"/>
    </row>
    <row r="175" spans="1:245" ht="21" customHeight="1" x14ac:dyDescent="0.2">
      <c r="A175" s="33"/>
      <c r="B175" s="112" t="s">
        <v>69</v>
      </c>
      <c r="C175" s="62" t="s">
        <v>21</v>
      </c>
      <c r="D175" s="37"/>
      <c r="E175" s="60">
        <f>E174</f>
        <v>0.45722214999999999</v>
      </c>
      <c r="F175" s="37"/>
      <c r="G175" s="37"/>
      <c r="H175" s="37"/>
      <c r="I175" s="37"/>
      <c r="J175" s="37"/>
      <c r="K175" s="37"/>
      <c r="L175" s="14"/>
      <c r="M175" s="24"/>
    </row>
    <row r="176" spans="1:245" s="2" customFormat="1" ht="38.25" x14ac:dyDescent="0.25">
      <c r="A176" s="44">
        <v>6</v>
      </c>
      <c r="B176" s="45" t="s">
        <v>65</v>
      </c>
      <c r="C176" s="46" t="s">
        <v>46</v>
      </c>
      <c r="D176" s="47"/>
      <c r="E176" s="83">
        <v>634.15</v>
      </c>
      <c r="F176" s="14"/>
      <c r="G176" s="14"/>
      <c r="H176" s="14"/>
      <c r="I176" s="14"/>
      <c r="J176" s="14"/>
      <c r="K176" s="14"/>
      <c r="L176" s="14"/>
      <c r="M176" s="39"/>
    </row>
    <row r="177" spans="1:13" s="17" customFormat="1" ht="23.45" customHeight="1" x14ac:dyDescent="0.25">
      <c r="A177" s="44"/>
      <c r="B177" s="49" t="s">
        <v>34</v>
      </c>
      <c r="C177" s="35" t="s">
        <v>17</v>
      </c>
      <c r="D177" s="53">
        <v>3.764E-2</v>
      </c>
      <c r="E177" s="14">
        <f>E176*D177</f>
        <v>23.869405999999998</v>
      </c>
      <c r="F177" s="84"/>
      <c r="G177" s="84"/>
      <c r="H177" s="14"/>
      <c r="I177" s="37"/>
      <c r="J177" s="84"/>
      <c r="K177" s="84"/>
      <c r="L177" s="14"/>
      <c r="M177" s="43"/>
    </row>
    <row r="178" spans="1:13" s="17" customFormat="1" ht="23.45" customHeight="1" x14ac:dyDescent="0.25">
      <c r="A178" s="44"/>
      <c r="B178" s="49" t="s">
        <v>55</v>
      </c>
      <c r="C178" s="35" t="s">
        <v>53</v>
      </c>
      <c r="D178" s="53">
        <v>3.0200000000000001E-3</v>
      </c>
      <c r="E178" s="14">
        <f>E176*D178</f>
        <v>1.915133</v>
      </c>
      <c r="F178" s="84"/>
      <c r="G178" s="84"/>
      <c r="H178" s="14"/>
      <c r="I178" s="14"/>
      <c r="J178" s="14"/>
      <c r="K178" s="14"/>
      <c r="L178" s="14"/>
      <c r="M178" s="43"/>
    </row>
    <row r="179" spans="1:13" s="2" customFormat="1" ht="23.45" customHeight="1" x14ac:dyDescent="0.3">
      <c r="A179" s="44"/>
      <c r="B179" s="71" t="s">
        <v>49</v>
      </c>
      <c r="C179" s="62" t="s">
        <v>23</v>
      </c>
      <c r="D179" s="36">
        <v>3.7000000000000002E-3</v>
      </c>
      <c r="E179" s="14">
        <f>E176*D179</f>
        <v>2.346355</v>
      </c>
      <c r="F179" s="14"/>
      <c r="G179" s="14"/>
      <c r="H179" s="81"/>
      <c r="I179" s="79"/>
      <c r="J179" s="37"/>
      <c r="K179" s="14"/>
      <c r="L179" s="14"/>
      <c r="M179" s="39"/>
    </row>
    <row r="180" spans="1:13" s="2" customFormat="1" ht="23.45" customHeight="1" x14ac:dyDescent="0.3">
      <c r="A180" s="44"/>
      <c r="B180" s="71" t="s">
        <v>56</v>
      </c>
      <c r="C180" s="85" t="s">
        <v>53</v>
      </c>
      <c r="D180" s="86">
        <v>1.11E-2</v>
      </c>
      <c r="E180" s="14">
        <f>E176*D180</f>
        <v>7.0390649999999999</v>
      </c>
      <c r="F180" s="14"/>
      <c r="G180" s="14"/>
      <c r="H180" s="81"/>
      <c r="I180" s="79"/>
      <c r="J180" s="14"/>
      <c r="K180" s="14"/>
      <c r="L180" s="14"/>
      <c r="M180" s="39"/>
    </row>
    <row r="181" spans="1:13" s="2" customFormat="1" ht="23.45" customHeight="1" x14ac:dyDescent="0.25">
      <c r="A181" s="44"/>
      <c r="B181" s="49" t="s">
        <v>19</v>
      </c>
      <c r="C181" s="35" t="s">
        <v>32</v>
      </c>
      <c r="D181" s="36">
        <v>2.3E-3</v>
      </c>
      <c r="E181" s="14">
        <f>E176*D181</f>
        <v>1.458545</v>
      </c>
      <c r="F181" s="14"/>
      <c r="G181" s="14"/>
      <c r="H181" s="14"/>
      <c r="I181" s="14"/>
      <c r="J181" s="14"/>
      <c r="K181" s="14"/>
      <c r="L181" s="14"/>
      <c r="M181" s="39"/>
    </row>
    <row r="182" spans="1:13" s="2" customFormat="1" ht="23.45" customHeight="1" x14ac:dyDescent="0.3">
      <c r="A182" s="44"/>
      <c r="B182" s="52" t="s">
        <v>59</v>
      </c>
      <c r="C182" s="35" t="s">
        <v>21</v>
      </c>
      <c r="D182" s="36">
        <v>0.1216</v>
      </c>
      <c r="E182" s="14">
        <f>E176*D182</f>
        <v>77.112639999999999</v>
      </c>
      <c r="F182" s="14"/>
      <c r="G182" s="89"/>
      <c r="H182" s="14"/>
      <c r="I182" s="14"/>
      <c r="J182" s="14"/>
      <c r="K182" s="14"/>
      <c r="L182" s="14"/>
      <c r="M182" s="39"/>
    </row>
    <row r="183" spans="1:13" s="2" customFormat="1" ht="23.45" customHeight="1" x14ac:dyDescent="0.3">
      <c r="A183" s="44"/>
      <c r="B183" s="49" t="s">
        <v>42</v>
      </c>
      <c r="C183" s="35" t="s">
        <v>32</v>
      </c>
      <c r="D183" s="36">
        <v>1.49E-2</v>
      </c>
      <c r="E183" s="14">
        <f>E176*D183</f>
        <v>9.448834999999999</v>
      </c>
      <c r="F183" s="14"/>
      <c r="G183" s="89"/>
      <c r="H183" s="14"/>
      <c r="I183" s="14"/>
      <c r="J183" s="14"/>
      <c r="K183" s="14"/>
      <c r="L183" s="14"/>
      <c r="M183" s="39"/>
    </row>
    <row r="184" spans="1:13" s="6" customFormat="1" ht="15" x14ac:dyDescent="0.25">
      <c r="A184" s="44"/>
      <c r="B184" s="110" t="s">
        <v>68</v>
      </c>
      <c r="C184" s="62" t="s">
        <v>21</v>
      </c>
      <c r="D184" s="60"/>
      <c r="E184" s="60">
        <f>E182</f>
        <v>77.112639999999999</v>
      </c>
      <c r="F184" s="37"/>
      <c r="G184" s="37"/>
      <c r="H184" s="37"/>
      <c r="I184" s="37"/>
      <c r="J184" s="37"/>
      <c r="K184" s="37"/>
      <c r="L184" s="14"/>
      <c r="M184" s="54"/>
    </row>
    <row r="185" spans="1:13" s="6" customFormat="1" ht="22.15" customHeight="1" x14ac:dyDescent="0.25">
      <c r="A185" s="44"/>
      <c r="B185" s="61" t="s">
        <v>44</v>
      </c>
      <c r="C185" s="62"/>
      <c r="D185" s="60"/>
      <c r="E185" s="63"/>
      <c r="F185" s="14"/>
      <c r="G185" s="95"/>
      <c r="H185" s="95"/>
      <c r="I185" s="95"/>
      <c r="J185" s="95"/>
      <c r="K185" s="95"/>
      <c r="L185" s="95"/>
      <c r="M185" s="54"/>
    </row>
    <row r="186" spans="1:13" ht="22.15" customHeight="1" x14ac:dyDescent="0.3">
      <c r="A186" s="96"/>
      <c r="B186" s="34" t="s">
        <v>7</v>
      </c>
      <c r="C186" s="97"/>
      <c r="D186" s="96"/>
      <c r="E186" s="96"/>
      <c r="F186" s="96"/>
      <c r="G186" s="95"/>
      <c r="H186" s="95"/>
      <c r="I186" s="95"/>
      <c r="J186" s="95"/>
      <c r="K186" s="95"/>
      <c r="L186" s="95"/>
      <c r="M186" s="24"/>
    </row>
    <row r="187" spans="1:13" ht="22.15" customHeight="1" x14ac:dyDescent="0.3">
      <c r="A187" s="96"/>
      <c r="B187" s="98" t="s">
        <v>80</v>
      </c>
      <c r="C187" s="97"/>
      <c r="D187" s="96"/>
      <c r="E187" s="96"/>
      <c r="F187" s="96"/>
      <c r="G187" s="99"/>
      <c r="H187" s="99"/>
      <c r="I187" s="99"/>
      <c r="J187" s="99"/>
      <c r="K187" s="99"/>
      <c r="L187" s="95"/>
      <c r="M187" s="24"/>
    </row>
    <row r="188" spans="1:13" ht="22.15" customHeight="1" x14ac:dyDescent="0.3">
      <c r="A188" s="96"/>
      <c r="B188" s="98" t="s">
        <v>61</v>
      </c>
      <c r="C188" s="97"/>
      <c r="D188" s="96"/>
      <c r="E188" s="96"/>
      <c r="F188" s="96"/>
      <c r="G188" s="99"/>
      <c r="H188" s="99"/>
      <c r="I188" s="99"/>
      <c r="J188" s="99"/>
      <c r="K188" s="99"/>
      <c r="L188" s="95"/>
      <c r="M188" s="24"/>
    </row>
    <row r="189" spans="1:13" ht="22.15" customHeight="1" x14ac:dyDescent="0.3">
      <c r="A189" s="96"/>
      <c r="B189" s="98" t="s">
        <v>79</v>
      </c>
      <c r="C189" s="97"/>
      <c r="D189" s="96"/>
      <c r="E189" s="96"/>
      <c r="F189" s="96"/>
      <c r="G189" s="99"/>
      <c r="H189" s="99"/>
      <c r="I189" s="99"/>
      <c r="J189" s="99"/>
      <c r="K189" s="99"/>
      <c r="L189" s="95"/>
      <c r="M189" s="24"/>
    </row>
    <row r="190" spans="1:13" ht="22.15" customHeight="1" x14ac:dyDescent="0.3">
      <c r="A190" s="96"/>
      <c r="B190" s="98" t="s">
        <v>62</v>
      </c>
      <c r="C190" s="97"/>
      <c r="D190" s="96"/>
      <c r="E190" s="96"/>
      <c r="F190" s="96"/>
      <c r="G190" s="99"/>
      <c r="H190" s="99"/>
      <c r="I190" s="99"/>
      <c r="J190" s="99"/>
      <c r="K190" s="99"/>
      <c r="L190" s="95"/>
      <c r="M190" s="24"/>
    </row>
    <row r="191" spans="1:13" ht="22.15" customHeight="1" x14ac:dyDescent="0.3">
      <c r="A191" s="96"/>
      <c r="B191" s="98" t="s">
        <v>63</v>
      </c>
      <c r="C191" s="97"/>
      <c r="D191" s="96"/>
      <c r="E191" s="96"/>
      <c r="F191" s="96"/>
      <c r="G191" s="99"/>
      <c r="H191" s="99"/>
      <c r="I191" s="99"/>
      <c r="J191" s="99"/>
      <c r="K191" s="99"/>
      <c r="L191" s="95"/>
      <c r="M191" s="24"/>
    </row>
    <row r="192" spans="1:13" ht="22.15" customHeight="1" x14ac:dyDescent="0.3">
      <c r="A192" s="96"/>
      <c r="B192" s="98" t="s">
        <v>62</v>
      </c>
      <c r="C192" s="97"/>
      <c r="D192" s="96"/>
      <c r="E192" s="96"/>
      <c r="F192" s="96"/>
      <c r="G192" s="99"/>
      <c r="H192" s="99"/>
      <c r="I192" s="99"/>
      <c r="J192" s="99"/>
      <c r="K192" s="99"/>
      <c r="L192" s="95"/>
      <c r="M192" s="24"/>
    </row>
    <row r="193" spans="1:13" ht="22.15" customHeight="1" x14ac:dyDescent="0.3">
      <c r="A193" s="96"/>
      <c r="B193" s="98" t="s">
        <v>64</v>
      </c>
      <c r="C193" s="97"/>
      <c r="D193" s="96"/>
      <c r="E193" s="96"/>
      <c r="F193" s="96"/>
      <c r="G193" s="99"/>
      <c r="H193" s="99"/>
      <c r="I193" s="99"/>
      <c r="J193" s="99"/>
      <c r="K193" s="99"/>
      <c r="L193" s="95"/>
      <c r="M193" s="24"/>
    </row>
    <row r="194" spans="1:13" ht="22.15" customHeight="1" x14ac:dyDescent="0.3">
      <c r="A194" s="96"/>
      <c r="B194" s="98" t="s">
        <v>62</v>
      </c>
      <c r="C194" s="97"/>
      <c r="D194" s="96"/>
      <c r="E194" s="96"/>
      <c r="F194" s="96"/>
      <c r="G194" s="99"/>
      <c r="H194" s="99"/>
      <c r="I194" s="99"/>
      <c r="J194" s="99"/>
      <c r="K194" s="99"/>
      <c r="L194" s="100"/>
      <c r="M194" s="24"/>
    </row>
  </sheetData>
  <autoFilter ref="A6:L194" xr:uid="{00000000-0009-0000-0000-000001000000}"/>
  <mergeCells count="11">
    <mergeCell ref="A1:L1"/>
    <mergeCell ref="A2:K2"/>
    <mergeCell ref="A4:A5"/>
    <mergeCell ref="B4:B5"/>
    <mergeCell ref="C4:C5"/>
    <mergeCell ref="D4:E4"/>
    <mergeCell ref="H4:I4"/>
    <mergeCell ref="J4:K4"/>
    <mergeCell ref="L4:L5"/>
    <mergeCell ref="F4:G4"/>
    <mergeCell ref="G3:J3"/>
  </mergeCells>
  <conditionalFormatting sqref="F182 B12 J178:J180 C179 A37:A44 A104:A111 A163:A170 B8:L8 B9:C9 E9:L9 C36:L36 C63:L63 E70:F70 C103:L103 C162:L162 C69:F69 G33:L33 A27:L32 G17 G24 L24 A48 A61 A77 A75 G43:G44 G48:L48 G61:L61 G69:L70 G77:G78 L11:L12 L14:L17 M26:II26 M80:II80 M139:II139 M185:II185 M36:IG44 M103:IG111 M162:IG170 M28:IG34 M46:IF48 M59:IE61 M63:IE70 M95:IG101 M117:IE124 M126:IE128 M130:IE137 M154:IG160 A6:L7 A33:E33 A46:L47 A59:L60 A34:L34 A64:L68 A50:IE57 A81:L83 A10:L10 A20:L20 A13:L13 A21:I22 A16:J16 A23:L23 A11:I11 A14:I14 A140:L142 A113:L113 A70:C70 A172:L172 A183:F183 A176:L176 A181:L181 A177:H177 A26:F26 A80:F80 A139:F139 A185:F185 B37:I37 B40:L42 B44:F44 B39 B106 B104:H104 B107:L109 B111:F111 B163:H163 B166:L168 B170:F170 B165 A151:L151 A144:L144 A148:L149 A92:L92 A89:L90 A85:L85 A100:E100 A95:L95 A101:F101 A98:L98 A96:H96 A132:L135 A126:L127 A117:L117 A123:F124 A119:L122 A118:H118 A131:H131 A137:C137 A159:E159 A154:L154 A160:F160 A157:L157 A155:H155 A72:L72 A78:F78 A76:I76 A73:I73 A195:L657">
    <cfRule type="cellIs" dxfId="109" priority="654" stopIfTrue="1" operator="equal">
      <formula>8223.307275</formula>
    </cfRule>
  </conditionalFormatting>
  <conditionalFormatting sqref="E211:L211 E212:K215 C211:C215">
    <cfRule type="cellIs" dxfId="108" priority="653" stopIfTrue="1" operator="equal">
      <formula>8223.307275</formula>
    </cfRule>
  </conditionalFormatting>
  <conditionalFormatting sqref="E658:L658 E659:K662 C658:C662">
    <cfRule type="cellIs" dxfId="107" priority="651" stopIfTrue="1" operator="equal">
      <formula>8223.307275</formula>
    </cfRule>
  </conditionalFormatting>
  <conditionalFormatting sqref="E658:L658 E659:K662 C658:C662">
    <cfRule type="cellIs" dxfId="106" priority="650" stopIfTrue="1" operator="equal">
      <formula>8223.307275</formula>
    </cfRule>
  </conditionalFormatting>
  <conditionalFormatting sqref="K22:L22 A12 C12:K12 K19:L19 A15:J15 A17 C17:E17 A24 C24:E24 H17:K17 H24:K24 A19:I19 J11:K11 J14:K14 J21:L21 K15:K16">
    <cfRule type="cellIs" dxfId="105" priority="646" stopIfTrue="1" operator="equal">
      <formula>8223.307275</formula>
    </cfRule>
  </conditionalFormatting>
  <conditionalFormatting sqref="H115:L115 A114:A115 B114:L114">
    <cfRule type="cellIs" dxfId="104" priority="642" stopIfTrue="1" operator="equal">
      <formula>8223.307275</formula>
    </cfRule>
  </conditionalFormatting>
  <conditionalFormatting sqref="A36">
    <cfRule type="cellIs" dxfId="103" priority="618" stopIfTrue="1" operator="equal">
      <formula>8223.307275</formula>
    </cfRule>
  </conditionalFormatting>
  <conditionalFormatting sqref="A69 A63">
    <cfRule type="cellIs" dxfId="102" priority="616" stopIfTrue="1" operator="equal">
      <formula>8223.307275</formula>
    </cfRule>
  </conditionalFormatting>
  <conditionalFormatting sqref="B63">
    <cfRule type="cellIs" dxfId="101" priority="613" stopIfTrue="1" operator="equal">
      <formula>8223.307275</formula>
    </cfRule>
  </conditionalFormatting>
  <conditionalFormatting sqref="B36">
    <cfRule type="cellIs" dxfId="100" priority="617" stopIfTrue="1" operator="equal">
      <formula>8223.307275</formula>
    </cfRule>
  </conditionalFormatting>
  <conditionalFormatting sqref="B69">
    <cfRule type="cellIs" dxfId="99" priority="615" stopIfTrue="1" operator="equal">
      <formula>8223.307275</formula>
    </cfRule>
  </conditionalFormatting>
  <conditionalFormatting sqref="B69">
    <cfRule type="cellIs" dxfId="98" priority="614" stopIfTrue="1" operator="equal">
      <formula>8223.307275</formula>
    </cfRule>
  </conditionalFormatting>
  <conditionalFormatting sqref="D70">
    <cfRule type="cellIs" dxfId="97" priority="611" stopIfTrue="1" operator="equal">
      <formula>8223.307275</formula>
    </cfRule>
  </conditionalFormatting>
  <conditionalFormatting sqref="J19">
    <cfRule type="cellIs" dxfId="96" priority="609" stopIfTrue="1" operator="equal">
      <formula>8223.307275</formula>
    </cfRule>
  </conditionalFormatting>
  <conditionalFormatting sqref="B182">
    <cfRule type="cellIs" dxfId="95" priority="575" stopIfTrue="1" operator="equal">
      <formula>8223.307275</formula>
    </cfRule>
  </conditionalFormatting>
  <conditionalFormatting sqref="C182:E182 H174:L174 A173:A174 B173:L173 A178:A180 B178:I178 K178:L180 B180:I180 B179 D179:I179 H182:L183 J177:L177">
    <cfRule type="cellIs" dxfId="94" priority="577" stopIfTrue="1" operator="equal">
      <formula>8223.307275</formula>
    </cfRule>
  </conditionalFormatting>
  <conditionalFormatting sqref="A103">
    <cfRule type="cellIs" dxfId="93" priority="579" stopIfTrue="1" operator="equal">
      <formula>8223.307275</formula>
    </cfRule>
  </conditionalFormatting>
  <conditionalFormatting sqref="B103">
    <cfRule type="cellIs" dxfId="92" priority="578" stopIfTrue="1" operator="equal">
      <formula>8223.307275</formula>
    </cfRule>
  </conditionalFormatting>
  <conditionalFormatting sqref="A182">
    <cfRule type="cellIs" dxfId="91" priority="576" stopIfTrue="1" operator="equal">
      <formula>8223.307275</formula>
    </cfRule>
  </conditionalFormatting>
  <conditionalFormatting sqref="B182">
    <cfRule type="cellIs" dxfId="90" priority="574" stopIfTrue="1" operator="equal">
      <formula>8223.307275</formula>
    </cfRule>
  </conditionalFormatting>
  <conditionalFormatting sqref="A162">
    <cfRule type="cellIs" dxfId="89" priority="569" stopIfTrue="1" operator="equal">
      <formula>8223.307275</formula>
    </cfRule>
  </conditionalFormatting>
  <conditionalFormatting sqref="B162">
    <cfRule type="cellIs" dxfId="88" priority="568" stopIfTrue="1" operator="equal">
      <formula>8223.307275</formula>
    </cfRule>
  </conditionalFormatting>
  <conditionalFormatting sqref="F33">
    <cfRule type="cellIs" dxfId="87" priority="547" stopIfTrue="1" operator="equal">
      <formula>8223.307275</formula>
    </cfRule>
  </conditionalFormatting>
  <conditionalFormatting sqref="G26:L26">
    <cfRule type="cellIs" dxfId="86" priority="540" stopIfTrue="1" operator="equal">
      <formula>8223.307275</formula>
    </cfRule>
  </conditionalFormatting>
  <conditionalFormatting sqref="G80:L80">
    <cfRule type="cellIs" dxfId="85" priority="530" stopIfTrue="1" operator="equal">
      <formula>8223.307275</formula>
    </cfRule>
  </conditionalFormatting>
  <conditionalFormatting sqref="J139 H139">
    <cfRule type="cellIs" dxfId="84" priority="529" stopIfTrue="1" operator="equal">
      <formula>8223.307275</formula>
    </cfRule>
  </conditionalFormatting>
  <conditionalFormatting sqref="L139">
    <cfRule type="cellIs" dxfId="83" priority="528" stopIfTrue="1" operator="equal">
      <formula>8223.307275</formula>
    </cfRule>
  </conditionalFormatting>
  <conditionalFormatting sqref="G185:L185">
    <cfRule type="cellIs" dxfId="82" priority="526" stopIfTrue="1" operator="equal">
      <formula>8223.307275</formula>
    </cfRule>
  </conditionalFormatting>
  <conditionalFormatting sqref="J22">
    <cfRule type="cellIs" dxfId="81" priority="523" stopIfTrue="1" operator="equal">
      <formula>8223.307275</formula>
    </cfRule>
  </conditionalFormatting>
  <conditionalFormatting sqref="B38:L38 C39:L39 H43:L44 J37:L37">
    <cfRule type="cellIs" dxfId="80" priority="513" stopIfTrue="1" operator="equal">
      <formula>8223.307275</formula>
    </cfRule>
  </conditionalFormatting>
  <conditionalFormatting sqref="B105:L105 C106:L106 E110 H110:L111 J104:L104">
    <cfRule type="cellIs" dxfId="79" priority="504" stopIfTrue="1" operator="equal">
      <formula>8223.307275</formula>
    </cfRule>
  </conditionalFormatting>
  <conditionalFormatting sqref="B164:L164 C165:L165 E169 H169:L170 J163:L163">
    <cfRule type="cellIs" dxfId="78" priority="501" stopIfTrue="1" operator="equal">
      <formula>8223.307275</formula>
    </cfRule>
  </conditionalFormatting>
  <conditionalFormatting sqref="F169 F110 F43 F17 F24">
    <cfRule type="cellIs" dxfId="77" priority="446" stopIfTrue="1" operator="equal">
      <formula>8223.307275</formula>
    </cfRule>
  </conditionalFormatting>
  <conditionalFormatting sqref="B24 B17">
    <cfRule type="cellIs" dxfId="76" priority="445" stopIfTrue="1" operator="equal">
      <formula>8223.307275</formula>
    </cfRule>
  </conditionalFormatting>
  <conditionalFormatting sqref="A145 G145:L145 A152 C145:E145 C152:E152 A150:L150 K147:L147 A143 C143:L143 A147:D147 F147:I147 G152:L152 G159:G160 G169:G170 G174 G182:G183 I155 I163 I177">
    <cfRule type="cellIs" dxfId="75" priority="399" stopIfTrue="1" operator="equal">
      <formula>8223.307275</formula>
    </cfRule>
  </conditionalFormatting>
  <conditionalFormatting sqref="J147">
    <cfRule type="cellIs" dxfId="74" priority="400" stopIfTrue="1" operator="equal">
      <formula>8223.307275</formula>
    </cfRule>
  </conditionalFormatting>
  <conditionalFormatting sqref="B152 B145">
    <cfRule type="cellIs" dxfId="73" priority="396" stopIfTrue="1" operator="equal">
      <formula>8223.307275</formula>
    </cfRule>
  </conditionalFormatting>
  <conditionalFormatting sqref="B84">
    <cfRule type="cellIs" dxfId="72" priority="410" stopIfTrue="1" operator="equal">
      <formula>8223.307275</formula>
    </cfRule>
  </conditionalFormatting>
  <conditionalFormatting sqref="F93 F86">
    <cfRule type="cellIs" dxfId="71" priority="406" stopIfTrue="1" operator="equal">
      <formula>8223.307275</formula>
    </cfRule>
  </conditionalFormatting>
  <conditionalFormatting sqref="J88">
    <cfRule type="cellIs" dxfId="70" priority="409" stopIfTrue="1" operator="equal">
      <formula>8223.307275</formula>
    </cfRule>
  </conditionalFormatting>
  <conditionalFormatting sqref="B93 B86">
    <cfRule type="cellIs" dxfId="69" priority="405" stopIfTrue="1" operator="equal">
      <formula>8223.307275</formula>
    </cfRule>
  </conditionalFormatting>
  <conditionalFormatting sqref="A86 G86:L86 A93 C86:E86 C93:E93 A91:L91 K88:L88 A84 C84:L84 A88:I88 G93:L93 G100:G101 G110:G111 G115 G123:G124 G128 G136:G137 I96 I104 I118 I131">
    <cfRule type="cellIs" dxfId="68" priority="408" stopIfTrue="1" operator="equal">
      <formula>8223.307275</formula>
    </cfRule>
  </conditionalFormatting>
  <conditionalFormatting sqref="J18 J49 J58 J62 J71 J116 J125 J129 J138 J175 J184 J25 J45 J87 J94 J112 J146 J153 J171">
    <cfRule type="cellIs" dxfId="67" priority="392" stopIfTrue="1" operator="equal">
      <formula>8223.307275</formula>
    </cfRule>
  </conditionalFormatting>
  <conditionalFormatting sqref="K18:L18 A18:I18 B25 B45 B87 B94 B112 B146 B153 B171">
    <cfRule type="cellIs" dxfId="66" priority="393" stopIfTrue="1" operator="equal">
      <formula>8223.307275</formula>
    </cfRule>
  </conditionalFormatting>
  <conditionalFormatting sqref="A25 K25:L25 C25:I25">
    <cfRule type="cellIs" dxfId="65" priority="389" stopIfTrue="1" operator="equal">
      <formula>8223.307275</formula>
    </cfRule>
  </conditionalFormatting>
  <conditionalFormatting sqref="F152 F145">
    <cfRule type="cellIs" dxfId="64" priority="397" stopIfTrue="1" operator="equal">
      <formula>8223.307275</formula>
    </cfRule>
  </conditionalFormatting>
  <conditionalFormatting sqref="B143">
    <cfRule type="cellIs" dxfId="63" priority="401" stopIfTrue="1" operator="equal">
      <formula>8223.307275</formula>
    </cfRule>
  </conditionalFormatting>
  <conditionalFormatting sqref="A146 K146:L146 C146:I146">
    <cfRule type="cellIs" dxfId="62" priority="341" stopIfTrue="1" operator="equal">
      <formula>8223.307275</formula>
    </cfRule>
  </conditionalFormatting>
  <conditionalFormatting sqref="A49 D49:I49 K49:L49">
    <cfRule type="cellIs" dxfId="61" priority="357" stopIfTrue="1" operator="equal">
      <formula>8223.307275</formula>
    </cfRule>
  </conditionalFormatting>
  <conditionalFormatting sqref="A45 K45:L45 C45:I45">
    <cfRule type="cellIs" dxfId="60" priority="363" stopIfTrue="1" operator="equal">
      <formula>8223.307275</formula>
    </cfRule>
  </conditionalFormatting>
  <conditionalFormatting sqref="K35:L35 A35:I35 B79 B102 B161">
    <cfRule type="cellIs" dxfId="59" priority="361" stopIfTrue="1" operator="equal">
      <formula>8223.307275</formula>
    </cfRule>
  </conditionalFormatting>
  <conditionalFormatting sqref="A112 K112:L112 C112:I112">
    <cfRule type="cellIs" dxfId="58" priority="343" stopIfTrue="1" operator="equal">
      <formula>8223.307275</formula>
    </cfRule>
  </conditionalFormatting>
  <conditionalFormatting sqref="C49">
    <cfRule type="cellIs" dxfId="57" priority="356" stopIfTrue="1" operator="equal">
      <formula>8223.307275</formula>
    </cfRule>
  </conditionalFormatting>
  <conditionalFormatting sqref="K58:L58 A58:I58">
    <cfRule type="cellIs" dxfId="56" priority="354" stopIfTrue="1" operator="equal">
      <formula>8223.307275</formula>
    </cfRule>
  </conditionalFormatting>
  <conditionalFormatting sqref="K71:L71 A71:I71">
    <cfRule type="cellIs" dxfId="55" priority="352" stopIfTrue="1" operator="equal">
      <formula>8223.307275</formula>
    </cfRule>
  </conditionalFormatting>
  <conditionalFormatting sqref="D62:I62 A62:B62 K62:L62 B49">
    <cfRule type="cellIs" dxfId="54" priority="350" stopIfTrue="1" operator="equal">
      <formula>8223.307275</formula>
    </cfRule>
  </conditionalFormatting>
  <conditionalFormatting sqref="C62">
    <cfRule type="cellIs" dxfId="53" priority="349" stopIfTrue="1" operator="equal">
      <formula>8223.307275</formula>
    </cfRule>
  </conditionalFormatting>
  <conditionalFormatting sqref="A87 K87:L87 C87:I87">
    <cfRule type="cellIs" dxfId="52" priority="347" stopIfTrue="1" operator="equal">
      <formula>8223.307275</formula>
    </cfRule>
  </conditionalFormatting>
  <conditionalFormatting sqref="A94 K94:L94 C94:I94">
    <cfRule type="cellIs" dxfId="51" priority="345" stopIfTrue="1" operator="equal">
      <formula>8223.307275</formula>
    </cfRule>
  </conditionalFormatting>
  <conditionalFormatting sqref="A153 K153:L153 C153:I153">
    <cfRule type="cellIs" dxfId="50" priority="339" stopIfTrue="1" operator="equal">
      <formula>8223.307275</formula>
    </cfRule>
  </conditionalFormatting>
  <conditionalFormatting sqref="A171 K171:L171 C171:I171">
    <cfRule type="cellIs" dxfId="49" priority="337" stopIfTrue="1" operator="equal">
      <formula>8223.307275</formula>
    </cfRule>
  </conditionalFormatting>
  <conditionalFormatting sqref="K184:L184 A184:I184">
    <cfRule type="cellIs" dxfId="48" priority="333" stopIfTrue="1" operator="equal">
      <formula>8223.307275</formula>
    </cfRule>
  </conditionalFormatting>
  <conditionalFormatting sqref="D116:I116 A116:B116 K116:L116">
    <cfRule type="cellIs" dxfId="47" priority="331" stopIfTrue="1" operator="equal">
      <formula>8223.307275</formula>
    </cfRule>
  </conditionalFormatting>
  <conditionalFormatting sqref="C116">
    <cfRule type="cellIs" dxfId="46" priority="330" stopIfTrue="1" operator="equal">
      <formula>8223.307275</formula>
    </cfRule>
  </conditionalFormatting>
  <conditionalFormatting sqref="D175:I175 A175:B175 K175:L175">
    <cfRule type="cellIs" dxfId="45" priority="328" stopIfTrue="1" operator="equal">
      <formula>8223.307275</formula>
    </cfRule>
  </conditionalFormatting>
  <conditionalFormatting sqref="C175">
    <cfRule type="cellIs" dxfId="44" priority="327" stopIfTrue="1" operator="equal">
      <formula>8223.307275</formula>
    </cfRule>
  </conditionalFormatting>
  <conditionalFormatting sqref="J35 J79 J102 J161">
    <cfRule type="cellIs" dxfId="43" priority="264" stopIfTrue="1" operator="equal">
      <formula>8223.307275</formula>
    </cfRule>
  </conditionalFormatting>
  <conditionalFormatting sqref="A97:L97 A99:L99 H100:L101 J96:L96">
    <cfRule type="cellIs" dxfId="42" priority="252" stopIfTrue="1" operator="equal">
      <formula>8223.307275</formula>
    </cfRule>
  </conditionalFormatting>
  <conditionalFormatting sqref="F100">
    <cfRule type="cellIs" dxfId="41" priority="250" stopIfTrue="1" operator="equal">
      <formula>8223.307275</formula>
    </cfRule>
  </conditionalFormatting>
  <conditionalFormatting sqref="A102 K102:L102 C102:I102">
    <cfRule type="cellIs" dxfId="40" priority="248" stopIfTrue="1" operator="equal">
      <formula>8223.307275</formula>
    </cfRule>
  </conditionalFormatting>
  <conditionalFormatting sqref="C130:L130 E137:F137 C136:F136 A128 H128:L128 H123:L124 H136:L137 J118:L118 J131:L131">
    <cfRule type="cellIs" dxfId="39" priority="245" stopIfTrue="1" operator="equal">
      <formula>8223.307275</formula>
    </cfRule>
  </conditionalFormatting>
  <conditionalFormatting sqref="A136 A130">
    <cfRule type="cellIs" dxfId="38" priority="243" stopIfTrue="1" operator="equal">
      <formula>8223.307275</formula>
    </cfRule>
  </conditionalFormatting>
  <conditionalFormatting sqref="B130">
    <cfRule type="cellIs" dxfId="37" priority="240" stopIfTrue="1" operator="equal">
      <formula>8223.307275</formula>
    </cfRule>
  </conditionalFormatting>
  <conditionalFormatting sqref="B136">
    <cfRule type="cellIs" dxfId="36" priority="242" stopIfTrue="1" operator="equal">
      <formula>8223.307275</formula>
    </cfRule>
  </conditionalFormatting>
  <conditionalFormatting sqref="B136">
    <cfRule type="cellIs" dxfId="35" priority="241" stopIfTrue="1" operator="equal">
      <formula>8223.307275</formula>
    </cfRule>
  </conditionalFormatting>
  <conditionalFormatting sqref="D137">
    <cfRule type="cellIs" dxfId="34" priority="238" stopIfTrue="1" operator="equal">
      <formula>8223.307275</formula>
    </cfRule>
  </conditionalFormatting>
  <conditionalFormatting sqref="K125:L125 A125:I125">
    <cfRule type="cellIs" dxfId="33" priority="237" stopIfTrue="1" operator="equal">
      <formula>8223.307275</formula>
    </cfRule>
  </conditionalFormatting>
  <conditionalFormatting sqref="K138:L138 A138:I138">
    <cfRule type="cellIs" dxfId="32" priority="235" stopIfTrue="1" operator="equal">
      <formula>8223.307275</formula>
    </cfRule>
  </conditionalFormatting>
  <conditionalFormatting sqref="D129:I129 A129:B129 K129:L129">
    <cfRule type="cellIs" dxfId="31" priority="233" stopIfTrue="1" operator="equal">
      <formula>8223.307275</formula>
    </cfRule>
  </conditionalFormatting>
  <conditionalFormatting sqref="C129">
    <cfRule type="cellIs" dxfId="30" priority="232" stopIfTrue="1" operator="equal">
      <formula>8223.307275</formula>
    </cfRule>
  </conditionalFormatting>
  <conditionalFormatting sqref="A156:L156 A158:L158 H159:L160 J155:L155">
    <cfRule type="cellIs" dxfId="29" priority="228" stopIfTrue="1" operator="equal">
      <formula>8223.307275</formula>
    </cfRule>
  </conditionalFormatting>
  <conditionalFormatting sqref="F159">
    <cfRule type="cellIs" dxfId="28" priority="226" stopIfTrue="1" operator="equal">
      <formula>8223.307275</formula>
    </cfRule>
  </conditionalFormatting>
  <conditionalFormatting sqref="A161 K161:L161 C161:I161">
    <cfRule type="cellIs" dxfId="27" priority="224" stopIfTrue="1" operator="equal">
      <formula>8223.307275</formula>
    </cfRule>
  </conditionalFormatting>
  <conditionalFormatting sqref="J75">
    <cfRule type="cellIs" dxfId="26" priority="160" stopIfTrue="1" operator="equal">
      <formula>8223.307275</formula>
    </cfRule>
  </conditionalFormatting>
  <conditionalFormatting sqref="B77:E77 A74 B74:I75 K74:L75 H77:L78 J73:L73">
    <cfRule type="cellIs" dxfId="25" priority="158" stopIfTrue="1" operator="equal">
      <formula>8223.307275</formula>
    </cfRule>
  </conditionalFormatting>
  <conditionalFormatting sqref="J74">
    <cfRule type="cellIs" dxfId="24" priority="157" stopIfTrue="1" operator="equal">
      <formula>8223.307275</formula>
    </cfRule>
  </conditionalFormatting>
  <conditionalFormatting sqref="A79 K79:L79 C79:I79">
    <cfRule type="cellIs" dxfId="23" priority="156" stopIfTrue="1" operator="equal">
      <formula>8223.307275</formula>
    </cfRule>
  </conditionalFormatting>
  <conditionalFormatting sqref="F77">
    <cfRule type="cellIs" dxfId="22" priority="154" stopIfTrue="1" operator="equal">
      <formula>8223.307275</formula>
    </cfRule>
  </conditionalFormatting>
  <conditionalFormatting sqref="K139">
    <cfRule type="cellIs" dxfId="21" priority="22" stopIfTrue="1" operator="equal">
      <formula>8223.307275</formula>
    </cfRule>
  </conditionalFormatting>
  <conditionalFormatting sqref="I139">
    <cfRule type="cellIs" dxfId="20" priority="21" stopIfTrue="1" operator="equal">
      <formula>8223.307275</formula>
    </cfRule>
  </conditionalFormatting>
  <conditionalFormatting sqref="G139">
    <cfRule type="cellIs" dxfId="19" priority="20" stopIfTrue="1" operator="equal">
      <formula>8223.307275</formula>
    </cfRule>
  </conditionalFormatting>
  <conditionalFormatting sqref="E43">
    <cfRule type="cellIs" dxfId="18" priority="19" stopIfTrue="1" operator="equal">
      <formula>8223.307275</formula>
    </cfRule>
  </conditionalFormatting>
  <conditionalFormatting sqref="C43">
    <cfRule type="cellIs" dxfId="17" priority="18" stopIfTrue="1" operator="equal">
      <formula>8223.307275</formula>
    </cfRule>
  </conditionalFormatting>
  <conditionalFormatting sqref="B43">
    <cfRule type="cellIs" dxfId="16" priority="17" stopIfTrue="1" operator="equal">
      <formula>8223.307275</formula>
    </cfRule>
  </conditionalFormatting>
  <conditionalFormatting sqref="D43">
    <cfRule type="cellIs" dxfId="15" priority="16" stopIfTrue="1" operator="equal">
      <formula>8223.307275</formula>
    </cfRule>
  </conditionalFormatting>
  <conditionalFormatting sqref="B48:F48">
    <cfRule type="cellIs" dxfId="14" priority="15" stopIfTrue="1" operator="equal">
      <formula>8223.307275</formula>
    </cfRule>
  </conditionalFormatting>
  <conditionalFormatting sqref="B61:F61">
    <cfRule type="cellIs" dxfId="13" priority="14" stopIfTrue="1" operator="equal">
      <formula>8223.307275</formula>
    </cfRule>
  </conditionalFormatting>
  <conditionalFormatting sqref="L76">
    <cfRule type="cellIs" dxfId="12" priority="11" stopIfTrue="1" operator="equal">
      <formula>8223.307275</formula>
    </cfRule>
  </conditionalFormatting>
  <conditionalFormatting sqref="J76">
    <cfRule type="cellIs" dxfId="11" priority="13" stopIfTrue="1" operator="equal">
      <formula>8223.307275</formula>
    </cfRule>
  </conditionalFormatting>
  <conditionalFormatting sqref="K76">
    <cfRule type="cellIs" dxfId="10" priority="12" stopIfTrue="1" operator="equal">
      <formula>8223.307275</formula>
    </cfRule>
  </conditionalFormatting>
  <conditionalFormatting sqref="C110">
    <cfRule type="cellIs" dxfId="9" priority="10" stopIfTrue="1" operator="equal">
      <formula>8223.307275</formula>
    </cfRule>
  </conditionalFormatting>
  <conditionalFormatting sqref="B110">
    <cfRule type="cellIs" dxfId="8" priority="9" stopIfTrue="1" operator="equal">
      <formula>8223.307275</formula>
    </cfRule>
  </conditionalFormatting>
  <conditionalFormatting sqref="D110">
    <cfRule type="cellIs" dxfId="7" priority="8" stopIfTrue="1" operator="equal">
      <formula>8223.307275</formula>
    </cfRule>
  </conditionalFormatting>
  <conditionalFormatting sqref="B115:F115">
    <cfRule type="cellIs" dxfId="6" priority="7" stopIfTrue="1" operator="equal">
      <formula>8223.307275</formula>
    </cfRule>
  </conditionalFormatting>
  <conditionalFormatting sqref="B128:F128">
    <cfRule type="cellIs" dxfId="5" priority="6" stopIfTrue="1" operator="equal">
      <formula>8223.307275</formula>
    </cfRule>
  </conditionalFormatting>
  <conditionalFormatting sqref="E147">
    <cfRule type="cellIs" dxfId="4" priority="5" stopIfTrue="1" operator="equal">
      <formula>8223.307275</formula>
    </cfRule>
  </conditionalFormatting>
  <conditionalFormatting sqref="C169">
    <cfRule type="cellIs" dxfId="3" priority="4" stopIfTrue="1" operator="equal">
      <formula>8223.307275</formula>
    </cfRule>
  </conditionalFormatting>
  <conditionalFormatting sqref="B169">
    <cfRule type="cellIs" dxfId="2" priority="3" stopIfTrue="1" operator="equal">
      <formula>8223.307275</formula>
    </cfRule>
  </conditionalFormatting>
  <conditionalFormatting sqref="D169">
    <cfRule type="cellIs" dxfId="1" priority="2" stopIfTrue="1" operator="equal">
      <formula>8223.307275</formula>
    </cfRule>
  </conditionalFormatting>
  <conditionalFormatting sqref="B174:F174">
    <cfRule type="cellIs" dxfId="0" priority="1" stopIfTrue="1" operator="equal">
      <formula>8223.307275</formula>
    </cfRule>
  </conditionalFormatting>
  <pageMargins left="0.5" right="0.5" top="0.5" bottom="0.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კორ</vt:lpstr>
      <vt:lpstr>კორ!Print_Area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PROJECT1</dc:creator>
  <cp:lastModifiedBy>Ucha Noniashvili</cp:lastModifiedBy>
  <cp:lastPrinted>2019-10-11T09:46:01Z</cp:lastPrinted>
  <dcterms:created xsi:type="dcterms:W3CDTF">2019-01-31T13:04:52Z</dcterms:created>
  <dcterms:modified xsi:type="dcterms:W3CDTF">2019-10-11T09:46:05Z</dcterms:modified>
</cp:coreProperties>
</file>