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12645" windowHeight="12180"/>
  </bookViews>
  <sheets>
    <sheet name="ხარჯები" sheetId="1" r:id="rId1"/>
  </sheets>
  <definedNames>
    <definedName name="_xlnm.Print_Titles" localSheetId="0">ხარჯები!$6:$6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" l="1"/>
  <c r="M132" i="1" s="1"/>
  <c r="H131" i="1"/>
  <c r="M131" i="1" s="1"/>
  <c r="H130" i="1"/>
  <c r="M130" i="1" s="1"/>
  <c r="H129" i="1"/>
  <c r="M129" i="1" s="1"/>
  <c r="H128" i="1"/>
  <c r="M128" i="1" s="1"/>
  <c r="H127" i="1"/>
  <c r="M127" i="1" s="1"/>
  <c r="H126" i="1"/>
  <c r="M126" i="1" s="1"/>
  <c r="H125" i="1"/>
  <c r="M125" i="1" s="1"/>
  <c r="H124" i="1"/>
  <c r="M124" i="1" s="1"/>
  <c r="H123" i="1"/>
  <c r="M123" i="1" s="1"/>
  <c r="H122" i="1"/>
  <c r="M122" i="1" s="1"/>
  <c r="H121" i="1"/>
  <c r="M121" i="1" s="1"/>
  <c r="H120" i="1"/>
  <c r="M120" i="1" s="1"/>
  <c r="H119" i="1"/>
  <c r="M119" i="1" s="1"/>
  <c r="H118" i="1"/>
  <c r="M118" i="1" s="1"/>
  <c r="H117" i="1"/>
  <c r="M117" i="1" s="1"/>
  <c r="H116" i="1"/>
  <c r="M116" i="1" s="1"/>
  <c r="H115" i="1"/>
  <c r="M115" i="1" s="1"/>
  <c r="H114" i="1"/>
  <c r="M114" i="1" s="1"/>
  <c r="F113" i="1"/>
  <c r="H113" i="1" s="1"/>
  <c r="M113" i="1" s="1"/>
  <c r="F112" i="1"/>
  <c r="H112" i="1" s="1"/>
  <c r="M112" i="1" s="1"/>
  <c r="F111" i="1"/>
  <c r="H111" i="1" s="1"/>
  <c r="M111" i="1" s="1"/>
  <c r="F109" i="1"/>
  <c r="J109" i="1" s="1"/>
  <c r="M109" i="1" s="1"/>
  <c r="F107" i="1"/>
  <c r="H107" i="1" s="1"/>
  <c r="M107" i="1" s="1"/>
  <c r="H106" i="1"/>
  <c r="M106" i="1" s="1"/>
  <c r="H105" i="1"/>
  <c r="M105" i="1" s="1"/>
  <c r="H104" i="1"/>
  <c r="M104" i="1" s="1"/>
  <c r="F102" i="1"/>
  <c r="L102" i="1" s="1"/>
  <c r="M102" i="1" s="1"/>
  <c r="F101" i="1"/>
  <c r="J101" i="1" s="1"/>
  <c r="M101" i="1" s="1"/>
  <c r="F99" i="1"/>
  <c r="H99" i="1" s="1"/>
  <c r="M99" i="1" s="1"/>
  <c r="H98" i="1"/>
  <c r="M98" i="1" s="1"/>
  <c r="H97" i="1"/>
  <c r="M97" i="1" s="1"/>
  <c r="H96" i="1"/>
  <c r="M96" i="1" s="1"/>
  <c r="L94" i="1"/>
  <c r="M94" i="1" s="1"/>
  <c r="F94" i="1"/>
  <c r="F93" i="1"/>
  <c r="J93" i="1" s="1"/>
  <c r="M93" i="1" s="1"/>
  <c r="F91" i="1"/>
  <c r="H91" i="1" s="1"/>
  <c r="M91" i="1" s="1"/>
  <c r="F90" i="1"/>
  <c r="H90" i="1" s="1"/>
  <c r="M90" i="1" s="1"/>
  <c r="F89" i="1"/>
  <c r="H89" i="1" s="1"/>
  <c r="M89" i="1" s="1"/>
  <c r="F87" i="1"/>
  <c r="L87" i="1" s="1"/>
  <c r="M87" i="1" s="1"/>
  <c r="F86" i="1"/>
  <c r="J86" i="1" s="1"/>
  <c r="M86" i="1" s="1"/>
  <c r="F84" i="1"/>
  <c r="H84" i="1" s="1"/>
  <c r="M84" i="1" s="1"/>
  <c r="F83" i="1"/>
  <c r="H83" i="1" s="1"/>
  <c r="M83" i="1" s="1"/>
  <c r="F81" i="1"/>
  <c r="L81" i="1" s="1"/>
  <c r="M81" i="1" s="1"/>
  <c r="F80" i="1"/>
  <c r="J80" i="1" s="1"/>
  <c r="M80" i="1" s="1"/>
  <c r="F78" i="1"/>
  <c r="H78" i="1" s="1"/>
  <c r="M78" i="1" s="1"/>
  <c r="F77" i="1"/>
  <c r="H77" i="1" s="1"/>
  <c r="M77" i="1" s="1"/>
  <c r="F75" i="1"/>
  <c r="L75" i="1" s="1"/>
  <c r="M75" i="1" s="1"/>
  <c r="F74" i="1"/>
  <c r="J74" i="1" s="1"/>
  <c r="M74" i="1" s="1"/>
  <c r="H71" i="1"/>
  <c r="M71" i="1" s="1"/>
  <c r="F67" i="1"/>
  <c r="H67" i="1" s="1"/>
  <c r="M67" i="1" s="1"/>
  <c r="F66" i="1"/>
  <c r="H66" i="1" s="1"/>
  <c r="M66" i="1" s="1"/>
  <c r="F62" i="1"/>
  <c r="F68" i="1" s="1"/>
  <c r="H68" i="1" s="1"/>
  <c r="M68" i="1" s="1"/>
  <c r="F61" i="1"/>
  <c r="H61" i="1" s="1"/>
  <c r="M61" i="1" s="1"/>
  <c r="F60" i="1"/>
  <c r="H60" i="1" s="1"/>
  <c r="M60" i="1" s="1"/>
  <c r="F59" i="1"/>
  <c r="F58" i="1"/>
  <c r="J58" i="1" s="1"/>
  <c r="M58" i="1" s="1"/>
  <c r="F56" i="1"/>
  <c r="H56" i="1" s="1"/>
  <c r="M56" i="1" s="1"/>
  <c r="H55" i="1"/>
  <c r="M55" i="1" s="1"/>
  <c r="F53" i="1"/>
  <c r="L53" i="1" s="1"/>
  <c r="M53" i="1" s="1"/>
  <c r="F52" i="1"/>
  <c r="J52" i="1" s="1"/>
  <c r="M52" i="1" s="1"/>
  <c r="H50" i="1"/>
  <c r="M50" i="1" s="1"/>
  <c r="H49" i="1"/>
  <c r="M49" i="1" s="1"/>
  <c r="F48" i="1"/>
  <c r="H48" i="1" s="1"/>
  <c r="M48" i="1" s="1"/>
  <c r="F47" i="1"/>
  <c r="H47" i="1" s="1"/>
  <c r="M47" i="1" s="1"/>
  <c r="F46" i="1"/>
  <c r="H46" i="1" s="1"/>
  <c r="M46" i="1" s="1"/>
  <c r="F45" i="1"/>
  <c r="H45" i="1" s="1"/>
  <c r="M45" i="1" s="1"/>
  <c r="F44" i="1"/>
  <c r="H44" i="1" s="1"/>
  <c r="M44" i="1" s="1"/>
  <c r="F43" i="1"/>
  <c r="H43" i="1" s="1"/>
  <c r="M43" i="1" s="1"/>
  <c r="F41" i="1"/>
  <c r="L41" i="1" s="1"/>
  <c r="M41" i="1" s="1"/>
  <c r="J40" i="1"/>
  <c r="M40" i="1" s="1"/>
  <c r="F40" i="1"/>
  <c r="F38" i="1"/>
  <c r="H38" i="1" s="1"/>
  <c r="M38" i="1" s="1"/>
  <c r="F37" i="1"/>
  <c r="H37" i="1" s="1"/>
  <c r="M37" i="1" s="1"/>
  <c r="F36" i="1"/>
  <c r="H36" i="1" s="1"/>
  <c r="M36" i="1" s="1"/>
  <c r="F35" i="1"/>
  <c r="H35" i="1" s="1"/>
  <c r="M35" i="1" s="1"/>
  <c r="F34" i="1"/>
  <c r="H34" i="1" s="1"/>
  <c r="M34" i="1" s="1"/>
  <c r="F33" i="1"/>
  <c r="H33" i="1" s="1"/>
  <c r="M33" i="1" s="1"/>
  <c r="F32" i="1"/>
  <c r="H32" i="1" s="1"/>
  <c r="M32" i="1" s="1"/>
  <c r="F31" i="1"/>
  <c r="F30" i="1"/>
  <c r="L30" i="1" s="1"/>
  <c r="M30" i="1" s="1"/>
  <c r="F29" i="1"/>
  <c r="J29" i="1" s="1"/>
  <c r="M29" i="1" s="1"/>
  <c r="F27" i="1"/>
  <c r="H27" i="1" s="1"/>
  <c r="M27" i="1" s="1"/>
  <c r="F26" i="1"/>
  <c r="H26" i="1" s="1"/>
  <c r="M26" i="1" s="1"/>
  <c r="F24" i="1"/>
  <c r="L24" i="1" s="1"/>
  <c r="M24" i="1" s="1"/>
  <c r="F23" i="1"/>
  <c r="J23" i="1" s="1"/>
  <c r="M23" i="1" s="1"/>
  <c r="F21" i="1"/>
  <c r="H21" i="1" s="1"/>
  <c r="F20" i="1"/>
  <c r="F19" i="1"/>
  <c r="J19" i="1" s="1"/>
  <c r="M19" i="1" s="1"/>
  <c r="F17" i="1"/>
  <c r="L17" i="1" s="1"/>
  <c r="M17" i="1" s="1"/>
  <c r="F16" i="1"/>
  <c r="J16" i="1" s="1"/>
  <c r="M16" i="1" s="1"/>
  <c r="M15" i="1"/>
  <c r="L14" i="1"/>
  <c r="M14" i="1" s="1"/>
  <c r="F14" i="1"/>
  <c r="F13" i="1"/>
  <c r="J13" i="1" s="1"/>
  <c r="M13" i="1" s="1"/>
  <c r="F11" i="1"/>
  <c r="J11" i="1" s="1"/>
  <c r="M11" i="1" s="1"/>
  <c r="F9" i="1"/>
  <c r="J9" i="1" s="1"/>
  <c r="M9" i="1" l="1"/>
  <c r="M21" i="1"/>
  <c r="F70" i="1"/>
  <c r="H70" i="1" s="1"/>
  <c r="M70" i="1" s="1"/>
  <c r="F64" i="1"/>
  <c r="L64" i="1" s="1"/>
  <c r="M64" i="1" s="1"/>
  <c r="F69" i="1"/>
  <c r="H69" i="1" s="1"/>
  <c r="M69" i="1" s="1"/>
  <c r="F72" i="1"/>
  <c r="H72" i="1" s="1"/>
  <c r="M72" i="1" s="1"/>
  <c r="F63" i="1"/>
  <c r="J63" i="1" s="1"/>
  <c r="M63" i="1" s="1"/>
  <c r="L133" i="1" l="1"/>
  <c r="M133" i="1"/>
  <c r="J133" i="1"/>
  <c r="H133" i="1"/>
  <c r="H134" i="1" l="1"/>
  <c r="H135" i="1" s="1"/>
  <c r="J134" i="1"/>
  <c r="J135" i="1" s="1"/>
  <c r="M134" i="1"/>
  <c r="M135" i="1" s="1"/>
  <c r="L134" i="1"/>
  <c r="L135" i="1" s="1"/>
  <c r="H136" i="1" l="1"/>
  <c r="H137" i="1" s="1"/>
  <c r="M138" i="1" s="1"/>
  <c r="M136" i="1"/>
  <c r="M137" i="1" s="1"/>
  <c r="L136" i="1"/>
  <c r="L137" i="1" s="1"/>
  <c r="J136" i="1"/>
  <c r="J137" i="1" s="1"/>
  <c r="M139" i="1" l="1"/>
  <c r="M140" i="1" l="1"/>
  <c r="M141" i="1" s="1"/>
  <c r="M142" i="1" l="1"/>
  <c r="M143" i="1" s="1"/>
</calcChain>
</file>

<file path=xl/sharedStrings.xml><?xml version="1.0" encoding="utf-8"?>
<sst xmlns="http://schemas.openxmlformats.org/spreadsheetml/2006/main" count="299" uniqueCount="138">
  <si>
    <t>obieqtis dasaxeleba:</t>
  </si>
  <si>
    <t>ssip borjomis municipalitetis andeziti-cixijvaris wyalsadenis qselis  nawilobrivi sareabilitacio samuSaoebi</t>
  </si>
  <si>
    <t>lari</t>
  </si>
  <si>
    <t>#</t>
  </si>
  <si>
    <t>safuZveli</t>
  </si>
  <si>
    <t>samuSaos dasaxeleba</t>
  </si>
  <si>
    <t>ganz.</t>
  </si>
  <si>
    <t>normatiuli resursi</t>
  </si>
  <si>
    <t>masala</t>
  </si>
  <si>
    <t>xelfasi</t>
  </si>
  <si>
    <t>samSeneblo meqanizmebi</t>
  </si>
  <si>
    <t>jami</t>
  </si>
  <si>
    <t>erT.</t>
  </si>
  <si>
    <t>sul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</si>
  <si>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</si>
  <si>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</si>
  <si>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</si>
  <si>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</si>
  <si>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</si>
  <si>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</si>
  <si>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</si>
  <si>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</si>
  <si>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</si>
  <si>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</si>
  <si>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</si>
  <si>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</si>
  <si>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</si>
  <si>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andeziti-cixijvarisAwyalsadenis qselis ubani (15 ojaxi)</t>
  </si>
  <si>
    <t>1-79-3</t>
  </si>
  <si>
    <t>III kategoriis gruntis damuSaveba xeliT</t>
  </si>
  <si>
    <t>m3</t>
  </si>
  <si>
    <t>Sromis danaxarjebi 3,37X0,8X1,2=</t>
  </si>
  <si>
    <t>kac/sT</t>
  </si>
  <si>
    <t>1-81-3</t>
  </si>
  <si>
    <t>III kategoriis gruntis ukuCayra xeliT</t>
  </si>
  <si>
    <t xml:space="preserve">Sromis danaxarjebi </t>
  </si>
  <si>
    <t>1-118-11</t>
  </si>
  <si>
    <t>III kategoriis gruntis datkepna pnevmosatkepnebiT</t>
  </si>
  <si>
    <t>pnevmosatkepni</t>
  </si>
  <si>
    <t>manq/sT</t>
  </si>
  <si>
    <t>III kategoriis gruntis datvirTva xeliT a/m</t>
  </si>
  <si>
    <t>t</t>
  </si>
  <si>
    <t xml:space="preserve">gruntis gatana 3 km-ze </t>
  </si>
  <si>
    <t>23-1-1</t>
  </si>
  <si>
    <t>qviSis baliSebis mowyoba sisq.10sm wyalsadenis milebis qveS da zemodan (ix. naxazi)</t>
  </si>
  <si>
    <t>masala:</t>
  </si>
  <si>
    <t>qviSa</t>
  </si>
  <si>
    <t>11-1-6</t>
  </si>
  <si>
    <t>RorRis safuZvelis mowyoba sisqiT 10sm wyalsadenis Wis Zirebze</t>
  </si>
  <si>
    <t>sxva manqana</t>
  </si>
  <si>
    <t>RorRi m400 fr.20-40mm</t>
  </si>
  <si>
    <t>sxva masala</t>
  </si>
  <si>
    <t>6-11-3</t>
  </si>
  <si>
    <t>Wa #1 monoliTuri rk/betonis iatakis filis da kedlebis mowyoba m300 betonisagan simaRliT 3m-mde sisqiT 300mm-mde</t>
  </si>
  <si>
    <r>
      <t>betoni m300 (</t>
    </r>
    <r>
      <rPr>
        <sz val="11"/>
        <rFont val="Arial"/>
        <family val="2"/>
      </rPr>
      <t>B22,5</t>
    </r>
    <r>
      <rPr>
        <sz val="11"/>
        <rFont val="AcadNusx"/>
      </rPr>
      <t>)</t>
    </r>
  </si>
  <si>
    <t>yalibis fari</t>
  </si>
  <si>
    <t>m2</t>
  </si>
  <si>
    <t>xis Zeli</t>
  </si>
  <si>
    <t>xis ficari 3x.40mm da meti</t>
  </si>
  <si>
    <t>samSeneblo WanWiki</t>
  </si>
  <si>
    <t>kg</t>
  </si>
  <si>
    <t>eleqtrodi</t>
  </si>
  <si>
    <t>6-16-1</t>
  </si>
  <si>
    <t xml:space="preserve">monoliTuri rk/betonis gadaxurvis filis mowyoba m300 betonisagan </t>
  </si>
  <si>
    <r>
      <t>betoni m300</t>
    </r>
    <r>
      <rPr>
        <sz val="11"/>
        <rFont val="Arial"/>
        <family val="2"/>
      </rPr>
      <t xml:space="preserve"> (B22,5)</t>
    </r>
  </si>
  <si>
    <t>xis ficari 2x.25-32mm</t>
  </si>
  <si>
    <t>xis ficari 2x.40mm da meti</t>
  </si>
  <si>
    <t>armatura a-3</t>
  </si>
  <si>
    <t>Tujis xufi oTxkuTxedi CarCoTi (90*90sm)</t>
  </si>
  <si>
    <t>kompleqti</t>
  </si>
  <si>
    <t>9-32-12</t>
  </si>
  <si>
    <t>WaSi Casasvleli kibis liTonis konstruqciebis montaJi da Rirebuleba</t>
  </si>
  <si>
    <t xml:space="preserve">foladis kvad.milebi 40X60X2mm </t>
  </si>
  <si>
    <t>m</t>
  </si>
  <si>
    <t>34-34-4</t>
  </si>
  <si>
    <t>WaSi Casasvleli kibis liTonis konstruqciebis SeRebva</t>
  </si>
  <si>
    <t>antikoroziuli laqi</t>
  </si>
  <si>
    <t>22-30-1</t>
  </si>
  <si>
    <r>
      <t xml:space="preserve">wyalsadenis rk/betonis anakrebi wriuli Wis mowyoba  </t>
    </r>
    <r>
      <rPr>
        <b/>
        <sz val="11"/>
        <rFont val="Arial"/>
        <family val="2"/>
      </rPr>
      <t>D</t>
    </r>
    <r>
      <rPr>
        <b/>
        <sz val="11"/>
        <rFont val="AcadNusx"/>
      </rPr>
      <t xml:space="preserve">=1m, (#3-1cali) da </t>
    </r>
    <r>
      <rPr>
        <b/>
        <sz val="11"/>
        <rFont val="Arial"/>
        <family val="2"/>
      </rPr>
      <t>D=1,5</t>
    </r>
    <r>
      <rPr>
        <b/>
        <sz val="11"/>
        <rFont val="AcadNusx"/>
      </rPr>
      <t>m (#2-1cali)</t>
    </r>
  </si>
  <si>
    <t>Sromis danaxarjebi</t>
  </si>
  <si>
    <t xml:space="preserve">sxva manqana  </t>
  </si>
  <si>
    <t>anakrebi rk/betonis rgoli d=1,0m</t>
  </si>
  <si>
    <t>grZ. m</t>
  </si>
  <si>
    <t>anakrebi rk/betonis rgoli d=1,5m</t>
  </si>
  <si>
    <t>Wis Zirisa da gadaxurvis mrgvali fila</t>
  </si>
  <si>
    <t>betoni m100</t>
  </si>
  <si>
    <t>Tujis xufi mrgvali CarCoTi</t>
  </si>
  <si>
    <t>22-8-1</t>
  </si>
  <si>
    <r>
      <t>wyalsadenis polieTilenis mili  d=110*10mm  PN</t>
    </r>
    <r>
      <rPr>
        <b/>
        <sz val="11"/>
        <rFont val="Arial"/>
        <family val="2"/>
      </rPr>
      <t>PN-16 (</t>
    </r>
    <r>
      <rPr>
        <b/>
        <sz val="11"/>
        <rFont val="AcadNusx"/>
      </rPr>
      <t>Savi</t>
    </r>
    <r>
      <rPr>
        <b/>
        <sz val="11"/>
        <rFont val="Arial"/>
        <family val="2"/>
      </rPr>
      <t>)</t>
    </r>
  </si>
  <si>
    <t>grZ.m</t>
  </si>
  <si>
    <t>Sromis danaxarji</t>
  </si>
  <si>
    <t>sxvadasxva manqana</t>
  </si>
  <si>
    <r>
      <t>polieTilenis mili d=110*10mm N</t>
    </r>
    <r>
      <rPr>
        <sz val="11"/>
        <rFont val="Arial"/>
        <family val="2"/>
      </rPr>
      <t>PN</t>
    </r>
    <r>
      <rPr>
        <sz val="11"/>
        <rFont val="AcadNusx"/>
      </rPr>
      <t>-16 (Savi)</t>
    </r>
  </si>
  <si>
    <t>sxvadasxva masala</t>
  </si>
  <si>
    <r>
      <t>wyalsadenis polieTilenis mili  d=40*3,7mm  PN</t>
    </r>
    <r>
      <rPr>
        <b/>
        <sz val="11"/>
        <rFont val="Arial"/>
        <family val="2"/>
      </rPr>
      <t>PN-16 (</t>
    </r>
    <r>
      <rPr>
        <b/>
        <sz val="11"/>
        <rFont val="AcadNusx"/>
      </rPr>
      <t>Savi</t>
    </r>
    <r>
      <rPr>
        <b/>
        <sz val="11"/>
        <rFont val="Arial"/>
        <family val="2"/>
      </rPr>
      <t>)</t>
    </r>
  </si>
  <si>
    <r>
      <t>polieTilenis mili d=40*3,7mm N</t>
    </r>
    <r>
      <rPr>
        <sz val="11"/>
        <rFont val="Arial"/>
        <family val="2"/>
      </rPr>
      <t>PN</t>
    </r>
    <r>
      <rPr>
        <sz val="11"/>
        <rFont val="AcadNusx"/>
      </rPr>
      <t>-16 (Savi)</t>
    </r>
  </si>
  <si>
    <r>
      <t xml:space="preserve">wyalsadenis plastmasis mili d=20*1,8mm, d=25*2,3mm </t>
    </r>
    <r>
      <rPr>
        <b/>
        <sz val="11"/>
        <rFont val="Arial"/>
        <family val="2"/>
      </rPr>
      <t>PN-16 (DIZAYN)</t>
    </r>
  </si>
  <si>
    <r>
      <t>plastmasis mili d=20*1,8mm N</t>
    </r>
    <r>
      <rPr>
        <sz val="11"/>
        <rFont val="Arial"/>
        <family val="2"/>
      </rPr>
      <t>PN</t>
    </r>
    <r>
      <rPr>
        <sz val="11"/>
        <rFont val="AcadNusx"/>
      </rPr>
      <t>-16 (</t>
    </r>
    <r>
      <rPr>
        <sz val="11"/>
        <rFont val="Arial"/>
        <family val="2"/>
        <charset val="204"/>
      </rPr>
      <t>dizayn</t>
    </r>
    <r>
      <rPr>
        <sz val="11"/>
        <rFont val="AcadNusx"/>
      </rPr>
      <t>)</t>
    </r>
  </si>
  <si>
    <r>
      <t>plastmasis mili d=25*2,3mm N</t>
    </r>
    <r>
      <rPr>
        <sz val="11"/>
        <rFont val="Arial"/>
        <family val="2"/>
      </rPr>
      <t>PN</t>
    </r>
    <r>
      <rPr>
        <sz val="11"/>
        <rFont val="AcadNusx"/>
      </rPr>
      <t>-16 (</t>
    </r>
    <r>
      <rPr>
        <sz val="11"/>
        <rFont val="Arial"/>
        <family val="2"/>
        <charset val="204"/>
      </rPr>
      <t xml:space="preserve">dizayn, </t>
    </r>
    <r>
      <rPr>
        <sz val="11"/>
        <rFont val="AcadNusx"/>
      </rPr>
      <t>damcleli)</t>
    </r>
  </si>
  <si>
    <t>16-12-1</t>
  </si>
  <si>
    <t>ventili d=20, 25, 40mm</t>
  </si>
  <si>
    <t>c</t>
  </si>
  <si>
    <t>sferuli ventili d=20mm</t>
  </si>
  <si>
    <t>sferuli ventili d=25mm (damcleli)</t>
  </si>
  <si>
    <t>sferuli ventili d=40mm</t>
  </si>
  <si>
    <t>22-25-2</t>
  </si>
  <si>
    <t>Tujis urduli d=80, 100mm, 200mm</t>
  </si>
  <si>
    <t xml:space="preserve">sxva manqana </t>
  </si>
  <si>
    <r>
      <t xml:space="preserve">Tujis urduli d=100mm </t>
    </r>
    <r>
      <rPr>
        <sz val="11"/>
        <rFont val="Arial"/>
        <family val="2"/>
      </rPr>
      <t>PN16</t>
    </r>
  </si>
  <si>
    <r>
      <t xml:space="preserve">Tujis urduli d=80mm </t>
    </r>
    <r>
      <rPr>
        <sz val="11"/>
        <rFont val="Arial"/>
        <family val="2"/>
      </rPr>
      <t>PN16</t>
    </r>
  </si>
  <si>
    <r>
      <t xml:space="preserve">Tujis urduli d=200mm </t>
    </r>
    <r>
      <rPr>
        <sz val="11"/>
        <rFont val="Arial"/>
        <family val="2"/>
      </rPr>
      <t>PN16</t>
    </r>
  </si>
  <si>
    <t>23-22</t>
  </si>
  <si>
    <t>SeWra arsebul qselSi</t>
  </si>
  <si>
    <t>polieTilenis unagira samkapi 40*20*40mm</t>
  </si>
  <si>
    <t>polieTilenis unagira samkapi 110*40*110mm</t>
  </si>
  <si>
    <t>polieTilenis unagira samkapi 110*20*110mm</t>
  </si>
  <si>
    <t>polieTilenis unagira samkapi 40*25*40mm</t>
  </si>
  <si>
    <t>amerikanka g/x d=25mm (damcleli)</t>
  </si>
  <si>
    <t>amerikanka g/x d=20mm</t>
  </si>
  <si>
    <t>sacobi d=40mm</t>
  </si>
  <si>
    <t>mufta d=110mm</t>
  </si>
  <si>
    <t>amerikanka g/x d=40mm</t>
  </si>
  <si>
    <t>amerikanka S/x d=40mm</t>
  </si>
  <si>
    <t>metalis Stuceri g/x d=40mm</t>
  </si>
  <si>
    <r>
      <t xml:space="preserve">plastmasis mili d=40*3,7mm </t>
    </r>
    <r>
      <rPr>
        <sz val="11"/>
        <rFont val="Arial"/>
        <family val="2"/>
      </rPr>
      <t>PN16 (DIZAYN)</t>
    </r>
  </si>
  <si>
    <t>miltuCi rkinis 200mm</t>
  </si>
  <si>
    <t>metalis milis gadamyvani 200*100mm (Zabri)</t>
  </si>
  <si>
    <t>miltuCi rkinis 100mm</t>
  </si>
  <si>
    <r>
      <t xml:space="preserve">plastmasis miltuCi </t>
    </r>
    <r>
      <rPr>
        <sz val="11"/>
        <rFont val="Arial"/>
        <family val="2"/>
      </rPr>
      <t>DN100 PN16</t>
    </r>
  </si>
  <si>
    <t>liTonis miltuCi d=80mm</t>
  </si>
  <si>
    <t xml:space="preserve">metalis milis gadamyvani S/x 80*63mm </t>
  </si>
  <si>
    <t>metalis Stuceri g/x d=63mm</t>
  </si>
  <si>
    <t xml:space="preserve">jami </t>
  </si>
  <si>
    <t>zednadebi xarjebi</t>
  </si>
  <si>
    <t>mogeba</t>
  </si>
  <si>
    <t>masalis transportireba</t>
  </si>
  <si>
    <t>gauTvaliswinebeli xarjebi</t>
  </si>
  <si>
    <t xml:space="preserve">dRg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</si>
</sst>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[$-437]yyyy\ &quot;წლის&quot;\ dd\ mm\,\ dddd"/>
    <numFmt numFmtId="166" formatCode="0.0"/>
    <numFmt numFmtId="167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rial"/>
      <family val="2"/>
      <charset val="204"/>
    </font>
    <font>
      <sz val="11"/>
      <name val="AcadNusx"/>
    </font>
    <font>
      <sz val="11"/>
      <name val="Times New Roman"/>
      <family val="1"/>
    </font>
    <font>
      <sz val="11"/>
      <color indexed="8"/>
      <name val="Calibri"/>
      <family val="2"/>
    </font>
    <font>
      <i/>
      <sz val="11"/>
      <name val="AcadNusx"/>
    </font>
    <font>
      <sz val="11"/>
      <name val="Arial"/>
      <family val="2"/>
    </font>
    <font>
      <sz val="11"/>
      <color rgb="FFFF0000"/>
      <name val="AcadNusx"/>
    </font>
    <font>
      <b/>
      <sz val="11"/>
      <name val="Arial"/>
      <family val="2"/>
    </font>
    <font>
      <sz val="11"/>
      <name val="Grigolia"/>
    </font>
    <font>
      <b/>
      <sz val="11"/>
      <name val="Times New Roman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left" vertical="center"/>
    </xf>
    <xf numFmtId="0" fontId="2" fillId="0" borderId="0" xfId="0" applyFont="1" applyFill="1" applyProtection="1"/>
    <xf numFmtId="2" fontId="8" fillId="0" borderId="0" xfId="4" applyNumberFormat="1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/>
    </xf>
    <xf numFmtId="9" fontId="8" fillId="0" borderId="0" xfId="6" applyFont="1" applyFill="1" applyAlignment="1" applyProtection="1">
      <alignment horizontal="center" vertical="center"/>
    </xf>
    <xf numFmtId="2" fontId="8" fillId="0" borderId="5" xfId="4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164" fontId="8" fillId="0" borderId="5" xfId="7" applyFont="1" applyFill="1" applyBorder="1" applyAlignment="1">
      <alignment vertical="center" wrapText="1"/>
    </xf>
    <xf numFmtId="2" fontId="5" fillId="0" borderId="5" xfId="7" applyNumberFormat="1" applyFont="1" applyFill="1" applyBorder="1" applyAlignment="1" applyProtection="1">
      <alignment horizontal="center" vertical="center" wrapText="1"/>
    </xf>
    <xf numFmtId="2" fontId="8" fillId="0" borderId="5" xfId="7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64" fontId="8" fillId="0" borderId="5" xfId="7" applyFont="1" applyFill="1" applyBorder="1" applyAlignment="1" applyProtection="1">
      <alignment vertical="center" wrapText="1"/>
    </xf>
    <xf numFmtId="2" fontId="8" fillId="0" borderId="5" xfId="7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2" fontId="11" fillId="0" borderId="5" xfId="7" applyNumberFormat="1" applyFont="1" applyFill="1" applyBorder="1" applyAlignment="1" applyProtection="1">
      <alignment horizontal="center" vertical="center" wrapText="1"/>
    </xf>
    <xf numFmtId="0" fontId="9" fillId="0" borderId="5" xfId="0" quotePrefix="1" applyFont="1" applyFill="1" applyBorder="1" applyAlignment="1">
      <alignment horizontal="center" vertical="top" wrapText="1"/>
    </xf>
    <xf numFmtId="2" fontId="8" fillId="0" borderId="5" xfId="7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8" applyFont="1" applyFill="1" applyBorder="1" applyAlignment="1" applyProtection="1">
      <alignment horizontal="left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8" fillId="0" borderId="5" xfId="0" applyFont="1" applyFill="1" applyBorder="1" applyAlignment="1" applyProtection="1">
      <alignment horizontal="center" vertical="top" wrapText="1"/>
    </xf>
    <xf numFmtId="2" fontId="8" fillId="0" borderId="5" xfId="0" applyNumberFormat="1" applyFont="1" applyFill="1" applyBorder="1" applyAlignment="1" applyProtection="1">
      <alignment horizontal="center" vertical="top" wrapText="1"/>
    </xf>
    <xf numFmtId="2" fontId="5" fillId="0" borderId="5" xfId="9" applyNumberFormat="1" applyFont="1" applyFill="1" applyBorder="1" applyAlignment="1" applyProtection="1">
      <alignment horizontal="center" vertical="center" wrapText="1"/>
    </xf>
    <xf numFmtId="2" fontId="8" fillId="0" borderId="5" xfId="9" applyNumberFormat="1" applyFont="1" applyFill="1" applyBorder="1" applyAlignment="1" applyProtection="1">
      <alignment horizontal="center" vertical="top" wrapText="1"/>
    </xf>
    <xf numFmtId="2" fontId="13" fillId="0" borderId="5" xfId="9" applyNumberFormat="1" applyFont="1" applyFill="1" applyBorder="1" applyAlignment="1" applyProtection="1">
      <alignment horizontal="center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2" fontId="8" fillId="0" borderId="5" xfId="9" applyNumberFormat="1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2" fontId="8" fillId="0" borderId="5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2" fontId="15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2" fontId="15" fillId="0" borderId="5" xfId="7" applyNumberFormat="1" applyFont="1" applyFill="1" applyBorder="1" applyAlignment="1">
      <alignment horizontal="center" vertical="center" wrapText="1"/>
    </xf>
    <xf numFmtId="2" fontId="15" fillId="0" borderId="5" xfId="7" applyNumberFormat="1" applyFont="1" applyFill="1" applyBorder="1" applyAlignment="1">
      <alignment horizontal="center" vertical="top" wrapText="1"/>
    </xf>
    <xf numFmtId="2" fontId="8" fillId="0" borderId="5" xfId="0" applyNumberFormat="1" applyFont="1" applyFill="1" applyBorder="1" applyAlignment="1">
      <alignment horizontal="left" vertical="top" wrapText="1"/>
    </xf>
    <xf numFmtId="2" fontId="11" fillId="0" borderId="5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 wrapText="1"/>
    </xf>
    <xf numFmtId="2" fontId="5" fillId="0" borderId="5" xfId="7" applyNumberFormat="1" applyFont="1" applyFill="1" applyBorder="1" applyAlignment="1">
      <alignment horizontal="center" vertical="center" wrapText="1"/>
    </xf>
    <xf numFmtId="2" fontId="11" fillId="0" borderId="5" xfId="7" applyNumberFormat="1" applyFont="1" applyFill="1" applyBorder="1" applyAlignment="1">
      <alignment horizontal="center" vertical="top" wrapText="1"/>
    </xf>
    <xf numFmtId="2" fontId="11" fillId="0" borderId="5" xfId="7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 applyProtection="1">
      <alignment horizontal="left" vertical="center" wrapText="1"/>
    </xf>
    <xf numFmtId="0" fontId="9" fillId="0" borderId="5" xfId="2" applyFont="1" applyFill="1" applyBorder="1" applyAlignment="1" applyProtection="1">
      <alignment horizontal="center" vertical="center"/>
    </xf>
    <xf numFmtId="2" fontId="9" fillId="0" borderId="5" xfId="2" applyNumberFormat="1" applyFont="1" applyFill="1" applyBorder="1" applyAlignment="1" applyProtection="1">
      <alignment horizontal="center" vertical="center"/>
    </xf>
    <xf numFmtId="2" fontId="9" fillId="0" borderId="5" xfId="9" applyNumberFormat="1" applyFont="1" applyFill="1" applyBorder="1" applyAlignment="1" applyProtection="1">
      <alignment horizontal="center" vertical="center"/>
    </xf>
    <xf numFmtId="2" fontId="16" fillId="0" borderId="5" xfId="9" applyNumberFormat="1" applyFont="1" applyFill="1" applyBorder="1" applyAlignment="1" applyProtection="1">
      <alignment horizontal="center" vertical="center"/>
    </xf>
    <xf numFmtId="0" fontId="16" fillId="0" borderId="5" xfId="2" applyFont="1" applyFill="1" applyBorder="1" applyAlignment="1" applyProtection="1">
      <alignment horizontal="center" vertical="center"/>
    </xf>
    <xf numFmtId="2" fontId="17" fillId="0" borderId="5" xfId="9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left" vertical="center"/>
    </xf>
    <xf numFmtId="2" fontId="5" fillId="0" borderId="5" xfId="4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wrapText="1"/>
    </xf>
    <xf numFmtId="2" fontId="8" fillId="0" borderId="16" xfId="4" applyNumberFormat="1" applyFont="1" applyFill="1" applyBorder="1" applyAlignment="1" applyProtection="1">
      <alignment horizontal="center" vertical="center"/>
    </xf>
    <xf numFmtId="0" fontId="8" fillId="0" borderId="18" xfId="5" applyFont="1" applyFill="1" applyBorder="1" applyAlignment="1" applyProtection="1">
      <alignment horizontal="center" vertical="center"/>
    </xf>
    <xf numFmtId="0" fontId="8" fillId="0" borderId="19" xfId="5" applyFont="1" applyFill="1" applyBorder="1" applyAlignment="1" applyProtection="1">
      <alignment horizontal="center" vertical="center"/>
    </xf>
    <xf numFmtId="0" fontId="8" fillId="0" borderId="19" xfId="5" applyFont="1" applyFill="1" applyBorder="1" applyAlignment="1" applyProtection="1">
      <alignment horizontal="center" vertical="center" wrapText="1"/>
    </xf>
    <xf numFmtId="9" fontId="8" fillId="0" borderId="19" xfId="6" applyFont="1" applyFill="1" applyBorder="1" applyAlignment="1" applyProtection="1">
      <alignment horizontal="center" vertical="center"/>
    </xf>
    <xf numFmtId="2" fontId="8" fillId="0" borderId="19" xfId="4" applyNumberFormat="1" applyFont="1" applyFill="1" applyBorder="1" applyAlignment="1" applyProtection="1">
      <alignment horizontal="center" vertical="center"/>
    </xf>
    <xf numFmtId="2" fontId="8" fillId="0" borderId="20" xfId="4" applyNumberFormat="1" applyFont="1" applyFill="1" applyBorder="1" applyAlignment="1" applyProtection="1">
      <alignment horizontal="center" vertical="center"/>
    </xf>
    <xf numFmtId="0" fontId="8" fillId="0" borderId="21" xfId="5" applyFont="1" applyFill="1" applyBorder="1" applyAlignment="1" applyProtection="1">
      <alignment horizontal="center" vertical="center"/>
    </xf>
    <xf numFmtId="0" fontId="8" fillId="0" borderId="22" xfId="5" applyFont="1" applyFill="1" applyBorder="1" applyAlignment="1" applyProtection="1">
      <alignment horizontal="center" vertical="center"/>
    </xf>
    <xf numFmtId="0" fontId="5" fillId="0" borderId="22" xfId="5" applyFont="1" applyFill="1" applyBorder="1" applyAlignment="1" applyProtection="1">
      <alignment horizontal="center" vertical="center" wrapText="1"/>
    </xf>
    <xf numFmtId="9" fontId="8" fillId="0" borderId="22" xfId="6" applyFont="1" applyFill="1" applyBorder="1" applyAlignment="1" applyProtection="1">
      <alignment horizontal="center" vertical="center"/>
    </xf>
    <xf numFmtId="2" fontId="8" fillId="0" borderId="22" xfId="4" applyNumberFormat="1" applyFont="1" applyFill="1" applyBorder="1" applyAlignment="1" applyProtection="1">
      <alignment horizontal="center" vertical="center"/>
    </xf>
    <xf numFmtId="2" fontId="8" fillId="0" borderId="23" xfId="4" applyNumberFormat="1" applyFont="1" applyFill="1" applyBorder="1" applyAlignment="1" applyProtection="1">
      <alignment horizontal="center" vertic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top" wrapText="1"/>
    </xf>
    <xf numFmtId="2" fontId="8" fillId="0" borderId="25" xfId="7" applyNumberFormat="1" applyFont="1" applyFill="1" applyBorder="1" applyAlignment="1" applyProtection="1">
      <alignment horizontal="center" vertical="center" wrapText="1"/>
    </xf>
    <xf numFmtId="0" fontId="8" fillId="0" borderId="24" xfId="2" applyFont="1" applyFill="1" applyBorder="1" applyAlignment="1" applyProtection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2" fontId="8" fillId="0" borderId="25" xfId="9" applyNumberFormat="1" applyFont="1" applyFill="1" applyBorder="1" applyAlignment="1" applyProtection="1">
      <alignment horizontal="center" vertical="top" wrapText="1"/>
    </xf>
    <xf numFmtId="2" fontId="8" fillId="0" borderId="25" xfId="0" applyNumberFormat="1" applyFont="1" applyFill="1" applyBorder="1" applyAlignment="1">
      <alignment horizontal="center" vertical="top" wrapText="1"/>
    </xf>
    <xf numFmtId="2" fontId="8" fillId="0" borderId="25" xfId="9" applyNumberFormat="1" applyFont="1" applyFill="1" applyBorder="1" applyAlignment="1" applyProtection="1">
      <alignment horizontal="center" vertical="center" wrapText="1"/>
    </xf>
    <xf numFmtId="2" fontId="15" fillId="0" borderId="25" xfId="7" applyNumberFormat="1" applyFont="1" applyFill="1" applyBorder="1" applyAlignment="1">
      <alignment horizontal="center" vertical="top" wrapText="1"/>
    </xf>
    <xf numFmtId="2" fontId="8" fillId="0" borderId="25" xfId="7" applyNumberFormat="1" applyFont="1" applyFill="1" applyBorder="1" applyAlignment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/>
    </xf>
    <xf numFmtId="2" fontId="16" fillId="0" borderId="25" xfId="9" applyNumberFormat="1" applyFont="1" applyFill="1" applyBorder="1" applyAlignment="1" applyProtection="1">
      <alignment horizontal="center" vertical="center"/>
    </xf>
    <xf numFmtId="2" fontId="17" fillId="0" borderId="25" xfId="9" applyNumberFormat="1" applyFont="1" applyFill="1" applyBorder="1" applyAlignment="1" applyProtection="1">
      <alignment horizontal="center" vertical="center"/>
    </xf>
    <xf numFmtId="0" fontId="5" fillId="0" borderId="24" xfId="3" applyFont="1" applyFill="1" applyBorder="1" applyAlignment="1" applyProtection="1">
      <alignment horizontal="center" vertical="center"/>
    </xf>
    <xf numFmtId="2" fontId="5" fillId="0" borderId="25" xfId="1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top" wrapText="1"/>
    </xf>
    <xf numFmtId="2" fontId="8" fillId="0" borderId="28" xfId="0" applyNumberFormat="1" applyFont="1" applyFill="1" applyBorder="1" applyAlignment="1">
      <alignment horizontal="center" vertical="top" wrapText="1"/>
    </xf>
    <xf numFmtId="0" fontId="9" fillId="0" borderId="27" xfId="2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left" vertical="center" wrapText="1"/>
    </xf>
    <xf numFmtId="2" fontId="9" fillId="0" borderId="6" xfId="2" applyNumberFormat="1" applyFont="1" applyFill="1" applyBorder="1" applyAlignment="1" applyProtection="1">
      <alignment horizontal="center" vertical="center"/>
    </xf>
    <xf numFmtId="2" fontId="9" fillId="0" borderId="6" xfId="9" applyNumberFormat="1" applyFont="1" applyFill="1" applyBorder="1" applyAlignment="1" applyProtection="1">
      <alignment horizontal="center" vertical="center"/>
    </xf>
    <xf numFmtId="2" fontId="16" fillId="0" borderId="6" xfId="9" applyNumberFormat="1" applyFont="1" applyFill="1" applyBorder="1" applyAlignment="1" applyProtection="1">
      <alignment horizontal="center" vertical="center"/>
    </xf>
    <xf numFmtId="2" fontId="16" fillId="0" borderId="29" xfId="9" applyNumberFormat="1" applyFont="1" applyFill="1" applyBorder="1" applyAlignment="1" applyProtection="1">
      <alignment horizontal="center" vertical="center"/>
    </xf>
    <xf numFmtId="0" fontId="8" fillId="3" borderId="18" xfId="2" applyFont="1" applyFill="1" applyBorder="1" applyAlignment="1" applyProtection="1">
      <alignment horizontal="center" vertical="center" wrapText="1"/>
    </xf>
    <xf numFmtId="0" fontId="9" fillId="3" borderId="19" xfId="2" quotePrefix="1" applyFont="1" applyFill="1" applyBorder="1" applyAlignment="1" applyProtection="1">
      <alignment horizontal="center" vertical="center" wrapText="1"/>
    </xf>
    <xf numFmtId="0" fontId="5" fillId="3" borderId="19" xfId="2" applyFont="1" applyFill="1" applyBorder="1" applyAlignment="1" applyProtection="1">
      <alignment horizontal="left" vertical="center" wrapText="1"/>
    </xf>
    <xf numFmtId="0" fontId="5" fillId="3" borderId="19" xfId="2" applyFont="1" applyFill="1" applyBorder="1" applyAlignment="1" applyProtection="1">
      <alignment horizontal="center" vertical="center" wrapText="1"/>
    </xf>
    <xf numFmtId="2" fontId="8" fillId="3" borderId="19" xfId="2" applyNumberFormat="1" applyFont="1" applyFill="1" applyBorder="1" applyAlignment="1" applyProtection="1">
      <alignment horizontal="center" vertical="center" wrapText="1"/>
    </xf>
    <xf numFmtId="2" fontId="8" fillId="3" borderId="19" xfId="9" applyNumberFormat="1" applyFont="1" applyFill="1" applyBorder="1" applyAlignment="1" applyProtection="1">
      <alignment horizontal="center" vertical="center" wrapText="1"/>
    </xf>
    <xf numFmtId="2" fontId="5" fillId="3" borderId="19" xfId="9" applyNumberFormat="1" applyFont="1" applyFill="1" applyBorder="1" applyAlignment="1" applyProtection="1">
      <alignment horizontal="center" vertical="center" wrapText="1"/>
    </xf>
    <xf numFmtId="2" fontId="5" fillId="3" borderId="20" xfId="9" applyNumberFormat="1" applyFont="1" applyFill="1" applyBorder="1" applyAlignment="1" applyProtection="1">
      <alignment horizontal="center" vertical="center" wrapText="1"/>
    </xf>
    <xf numFmtId="0" fontId="5" fillId="0" borderId="26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2" fontId="5" fillId="0" borderId="28" xfId="1" applyNumberFormat="1" applyFont="1" applyFill="1" applyBorder="1" applyAlignment="1" applyProtection="1">
      <alignment horizontal="center" vertical="center"/>
    </xf>
    <xf numFmtId="0" fontId="5" fillId="3" borderId="18" xfId="3" applyFont="1" applyFill="1" applyBorder="1" applyAlignment="1" applyProtection="1">
      <alignment horizontal="center" vertical="center"/>
    </xf>
    <xf numFmtId="0" fontId="5" fillId="3" borderId="19" xfId="3" applyFont="1" applyFill="1" applyBorder="1" applyAlignment="1" applyProtection="1">
      <alignment horizontal="center" vertical="center"/>
    </xf>
    <xf numFmtId="0" fontId="5" fillId="3" borderId="19" xfId="3" applyFont="1" applyFill="1" applyBorder="1" applyAlignment="1" applyProtection="1">
      <alignment horizontal="left" vertical="center"/>
    </xf>
    <xf numFmtId="2" fontId="5" fillId="3" borderId="19" xfId="4" applyNumberFormat="1" applyFont="1" applyFill="1" applyBorder="1" applyAlignment="1" applyProtection="1">
      <alignment horizontal="center" vertical="center"/>
    </xf>
    <xf numFmtId="2" fontId="5" fillId="3" borderId="19" xfId="1" applyNumberFormat="1" applyFont="1" applyFill="1" applyBorder="1" applyAlignment="1" applyProtection="1">
      <alignment horizontal="center" vertical="center"/>
    </xf>
    <xf numFmtId="9" fontId="16" fillId="2" borderId="6" xfId="2" applyNumberFormat="1" applyFont="1" applyFill="1" applyBorder="1" applyAlignment="1" applyProtection="1">
      <alignment horizontal="center" vertical="center"/>
    </xf>
    <xf numFmtId="9" fontId="16" fillId="2" borderId="5" xfId="2" applyNumberFormat="1" applyFont="1" applyFill="1" applyBorder="1" applyAlignment="1" applyProtection="1">
      <alignment horizontal="center" vertical="center"/>
    </xf>
    <xf numFmtId="9" fontId="5" fillId="2" borderId="5" xfId="3" applyNumberFormat="1" applyFont="1" applyFill="1" applyBorder="1" applyAlignment="1" applyProtection="1">
      <alignment horizontal="center" vertical="center"/>
    </xf>
    <xf numFmtId="9" fontId="5" fillId="2" borderId="5" xfId="6" applyFont="1" applyFill="1" applyBorder="1" applyAlignment="1" applyProtection="1">
      <alignment horizontal="center" vertical="center"/>
    </xf>
    <xf numFmtId="9" fontId="5" fillId="2" borderId="1" xfId="6" applyFont="1" applyFill="1" applyBorder="1" applyAlignment="1" applyProtection="1">
      <alignment horizontal="center" vertical="center"/>
    </xf>
    <xf numFmtId="1" fontId="5" fillId="3" borderId="20" xfId="1" applyNumberFormat="1" applyFont="1" applyFill="1" applyBorder="1" applyAlignment="1" applyProtection="1">
      <alignment horizontal="center" vertical="center"/>
    </xf>
    <xf numFmtId="0" fontId="8" fillId="0" borderId="24" xfId="2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8" fillId="0" borderId="27" xfId="2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2" fontId="8" fillId="0" borderId="0" xfId="4" applyNumberFormat="1" applyFont="1" applyFill="1" applyAlignment="1" applyProtection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 wrapText="1"/>
    </xf>
    <xf numFmtId="14" fontId="15" fillId="0" borderId="2" xfId="0" quotePrefix="1" applyNumberFormat="1" applyFont="1" applyFill="1" applyBorder="1" applyAlignment="1">
      <alignment horizontal="center" vertical="center" wrapText="1"/>
    </xf>
    <xf numFmtId="14" fontId="15" fillId="0" borderId="6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horizontal="center" vertical="center" wrapText="1"/>
    </xf>
    <xf numFmtId="14" fontId="15" fillId="0" borderId="5" xfId="0" quotePrefix="1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top" wrapText="1"/>
    </xf>
    <xf numFmtId="0" fontId="9" fillId="0" borderId="5" xfId="0" quotePrefix="1" applyFont="1" applyFill="1" applyBorder="1" applyAlignment="1" applyProtection="1">
      <alignment horizontal="center" vertical="center" wrapText="1"/>
    </xf>
    <xf numFmtId="2" fontId="8" fillId="0" borderId="9" xfId="4" applyNumberFormat="1" applyFont="1" applyFill="1" applyBorder="1" applyAlignment="1" applyProtection="1">
      <alignment horizontal="center" vertical="center" wrapText="1"/>
    </xf>
    <xf numFmtId="2" fontId="8" fillId="0" borderId="10" xfId="4" applyNumberFormat="1" applyFont="1" applyFill="1" applyBorder="1" applyAlignment="1" applyProtection="1">
      <alignment horizontal="center" vertical="center" wrapText="1"/>
    </xf>
    <xf numFmtId="2" fontId="8" fillId="0" borderId="3" xfId="4" applyNumberFormat="1" applyFont="1" applyFill="1" applyBorder="1" applyAlignment="1" applyProtection="1">
      <alignment horizontal="center" vertical="center" wrapText="1"/>
    </xf>
    <xf numFmtId="2" fontId="8" fillId="0" borderId="4" xfId="4" applyNumberFormat="1" applyFont="1" applyFill="1" applyBorder="1" applyAlignment="1" applyProtection="1">
      <alignment horizontal="center" vertical="center" wrapText="1"/>
    </xf>
    <xf numFmtId="2" fontId="8" fillId="0" borderId="11" xfId="4" applyNumberFormat="1" applyFont="1" applyFill="1" applyBorder="1" applyAlignment="1" applyProtection="1">
      <alignment horizontal="center" vertical="center"/>
    </xf>
    <xf numFmtId="2" fontId="8" fillId="0" borderId="13" xfId="4" applyNumberFormat="1" applyFont="1" applyFill="1" applyBorder="1" applyAlignment="1" applyProtection="1">
      <alignment horizontal="center" vertical="center"/>
    </xf>
    <xf numFmtId="2" fontId="8" fillId="0" borderId="17" xfId="4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2" fontId="8" fillId="0" borderId="1" xfId="4" applyNumberFormat="1" applyFont="1" applyFill="1" applyBorder="1" applyAlignment="1" applyProtection="1">
      <alignment horizontal="center" vertical="center"/>
    </xf>
    <xf numFmtId="2" fontId="8" fillId="0" borderId="15" xfId="4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7" xfId="5" applyNumberFormat="1" applyFont="1" applyFill="1" applyBorder="1" applyAlignment="1" applyProtection="1">
      <alignment horizontal="center" vertical="center"/>
    </xf>
    <xf numFmtId="0" fontId="8" fillId="0" borderId="12" xfId="5" applyNumberFormat="1" applyFont="1" applyFill="1" applyBorder="1" applyAlignment="1" applyProtection="1">
      <alignment horizontal="center" vertical="center"/>
    </xf>
    <xf numFmtId="0" fontId="8" fillId="0" borderId="14" xfId="5" applyNumberFormat="1" applyFont="1" applyFill="1" applyBorder="1" applyAlignment="1" applyProtection="1">
      <alignment horizontal="center" vertical="center"/>
    </xf>
    <xf numFmtId="0" fontId="8" fillId="0" borderId="8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</xf>
    <xf numFmtId="0" fontId="8" fillId="0" borderId="15" xfId="5" applyFont="1" applyFill="1" applyBorder="1" applyAlignment="1" applyProtection="1">
      <alignment horizontal="center" vertical="center"/>
    </xf>
    <xf numFmtId="0" fontId="8" fillId="0" borderId="8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9" fontId="8" fillId="0" borderId="8" xfId="6" applyFont="1" applyFill="1" applyBorder="1" applyAlignment="1" applyProtection="1">
      <alignment horizontal="center" vertical="center"/>
    </xf>
    <xf numFmtId="9" fontId="8" fillId="0" borderId="2" xfId="6" applyFont="1" applyFill="1" applyBorder="1" applyAlignment="1" applyProtection="1">
      <alignment horizontal="center" vertical="center"/>
    </xf>
    <xf numFmtId="9" fontId="8" fillId="0" borderId="15" xfId="6" applyFont="1" applyFill="1" applyBorder="1" applyAlignment="1" applyProtection="1">
      <alignment horizontal="center" vertical="center"/>
    </xf>
    <xf numFmtId="2" fontId="8" fillId="0" borderId="9" xfId="4" applyNumberFormat="1" applyFont="1" applyFill="1" applyBorder="1" applyAlignment="1" applyProtection="1">
      <alignment horizontal="center" vertical="center"/>
    </xf>
    <xf numFmtId="2" fontId="8" fillId="0" borderId="10" xfId="4" applyNumberFormat="1" applyFont="1" applyFill="1" applyBorder="1" applyAlignment="1" applyProtection="1">
      <alignment horizontal="center" vertical="center"/>
    </xf>
    <xf numFmtId="2" fontId="8" fillId="0" borderId="3" xfId="4" applyNumberFormat="1" applyFont="1" applyFill="1" applyBorder="1" applyAlignment="1" applyProtection="1">
      <alignment horizontal="center" vertical="center"/>
    </xf>
    <xf numFmtId="2" fontId="8" fillId="0" borderId="4" xfId="4" applyNumberFormat="1" applyFont="1" applyFill="1" applyBorder="1" applyAlignment="1" applyProtection="1">
      <alignment horizontal="center" vertical="center"/>
    </xf>
  </cellXfs>
  <cellStyles count="11">
    <cellStyle name="Comma" xfId="1" builtinId="3"/>
    <cellStyle name="Comma 3" xfId="4"/>
    <cellStyle name="Comma 6" xfId="7"/>
    <cellStyle name="Comma 7" xfId="9"/>
    <cellStyle name="Normal" xfId="0" builtinId="0"/>
    <cellStyle name="Normal 10" xfId="3"/>
    <cellStyle name="Normal 3" xfId="2"/>
    <cellStyle name="Normal 3 2" xfId="8"/>
    <cellStyle name="Normal_gare wyalsadfenigagarini 2_SMSH2008-IIkv ." xfId="5"/>
    <cellStyle name="Percent 2" xfId="10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4"/>
  <sheetViews>
    <sheetView tabSelected="1" topLeftCell="A125" workbookViewId="0">
      <selection activeCell="Q138" sqref="Q138"/>
    </sheetView>
  </sheetViews>
  <sheetFormatPr defaultRowHeight="15.75" x14ac:dyDescent="0.3"/>
  <cols>
    <col min="1" max="1" width="3" style="67" bestFit="1" customWidth="1"/>
    <col min="2" max="2" width="12.42578125" style="67" bestFit="1" customWidth="1"/>
    <col min="3" max="3" width="41.85546875" style="68" customWidth="1"/>
    <col min="4" max="4" width="12.28515625" style="7" customWidth="1"/>
    <col min="5" max="5" width="8.42578125" style="5" bestFit="1" customWidth="1"/>
    <col min="6" max="6" width="8" style="5" customWidth="1"/>
    <col min="7" max="7" width="7.28515625" style="5" bestFit="1" customWidth="1"/>
    <col min="8" max="8" width="9.5703125" style="5" bestFit="1" customWidth="1"/>
    <col min="9" max="9" width="7" style="5" customWidth="1"/>
    <col min="10" max="10" width="10.42578125" style="5" customWidth="1"/>
    <col min="11" max="11" width="7.140625" style="5" customWidth="1"/>
    <col min="12" max="12" width="9.42578125" style="5" bestFit="1" customWidth="1"/>
    <col min="13" max="13" width="9.5703125" style="5" bestFit="1" customWidth="1"/>
    <col min="14" max="14" width="9.5703125" style="6" customWidth="1"/>
    <col min="15" max="28" width="8.42578125" style="6" customWidth="1"/>
    <col min="29" max="16384" width="9.140625" style="6"/>
  </cols>
  <sheetData>
    <row r="1" spans="1:28" s="4" customFormat="1" ht="42.75" customHeight="1" thickBot="1" x14ac:dyDescent="0.35">
      <c r="A1" s="1"/>
      <c r="B1" s="2"/>
      <c r="C1" s="3" t="s">
        <v>0</v>
      </c>
      <c r="D1" s="164" t="s">
        <v>1</v>
      </c>
      <c r="E1" s="164"/>
      <c r="F1" s="164"/>
      <c r="G1" s="164"/>
      <c r="H1" s="164"/>
      <c r="I1" s="164"/>
      <c r="J1" s="164"/>
      <c r="K1" s="164"/>
      <c r="L1" s="164"/>
      <c r="M1" s="164"/>
    </row>
    <row r="2" spans="1:28" ht="18" customHeight="1" x14ac:dyDescent="0.3">
      <c r="A2" s="165" t="s">
        <v>3</v>
      </c>
      <c r="B2" s="168" t="s">
        <v>4</v>
      </c>
      <c r="C2" s="171" t="s">
        <v>5</v>
      </c>
      <c r="D2" s="174" t="s">
        <v>6</v>
      </c>
      <c r="E2" s="154" t="s">
        <v>7</v>
      </c>
      <c r="F2" s="155"/>
      <c r="G2" s="177" t="s">
        <v>8</v>
      </c>
      <c r="H2" s="178"/>
      <c r="I2" s="177" t="s">
        <v>9</v>
      </c>
      <c r="J2" s="178"/>
      <c r="K2" s="154" t="s">
        <v>10</v>
      </c>
      <c r="L2" s="155"/>
      <c r="M2" s="158" t="s">
        <v>11</v>
      </c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18" customHeight="1" x14ac:dyDescent="0.3">
      <c r="A3" s="166"/>
      <c r="B3" s="169"/>
      <c r="C3" s="172"/>
      <c r="D3" s="175"/>
      <c r="E3" s="156"/>
      <c r="F3" s="157"/>
      <c r="G3" s="179"/>
      <c r="H3" s="180"/>
      <c r="I3" s="179"/>
      <c r="J3" s="180"/>
      <c r="K3" s="156"/>
      <c r="L3" s="157"/>
      <c r="M3" s="159"/>
    </row>
    <row r="4" spans="1:28" ht="18" customHeight="1" x14ac:dyDescent="0.3">
      <c r="A4" s="166"/>
      <c r="B4" s="169"/>
      <c r="C4" s="172"/>
      <c r="D4" s="175"/>
      <c r="E4" s="162" t="s">
        <v>12</v>
      </c>
      <c r="F4" s="162" t="s">
        <v>13</v>
      </c>
      <c r="G4" s="8" t="s">
        <v>12</v>
      </c>
      <c r="H4" s="162" t="s">
        <v>13</v>
      </c>
      <c r="I4" s="8" t="s">
        <v>12</v>
      </c>
      <c r="J4" s="162" t="s">
        <v>13</v>
      </c>
      <c r="K4" s="8" t="s">
        <v>12</v>
      </c>
      <c r="L4" s="162" t="s">
        <v>13</v>
      </c>
      <c r="M4" s="159"/>
    </row>
    <row r="5" spans="1:28" ht="18" customHeight="1" thickBot="1" x14ac:dyDescent="0.35">
      <c r="A5" s="167"/>
      <c r="B5" s="170"/>
      <c r="C5" s="173"/>
      <c r="D5" s="176"/>
      <c r="E5" s="163"/>
      <c r="F5" s="163"/>
      <c r="G5" s="69" t="s">
        <v>14</v>
      </c>
      <c r="H5" s="163"/>
      <c r="I5" s="69" t="s">
        <v>14</v>
      </c>
      <c r="J5" s="163"/>
      <c r="K5" s="69" t="s">
        <v>14</v>
      </c>
      <c r="L5" s="163"/>
      <c r="M5" s="160"/>
    </row>
    <row r="6" spans="1:28" ht="18" customHeight="1" thickBot="1" x14ac:dyDescent="0.35">
      <c r="A6" s="70">
        <v>1</v>
      </c>
      <c r="B6" s="71" t="s">
        <v>15</v>
      </c>
      <c r="C6" s="72" t="s">
        <v>16</v>
      </c>
      <c r="D6" s="73" t="s">
        <v>17</v>
      </c>
      <c r="E6" s="74" t="s">
        <v>18</v>
      </c>
      <c r="F6" s="74" t="s">
        <v>19</v>
      </c>
      <c r="G6" s="74" t="s">
        <v>20</v>
      </c>
      <c r="H6" s="74" t="s">
        <v>21</v>
      </c>
      <c r="I6" s="74" t="s">
        <v>22</v>
      </c>
      <c r="J6" s="74" t="s">
        <v>23</v>
      </c>
      <c r="K6" s="74" t="s">
        <v>24</v>
      </c>
      <c r="L6" s="74" t="s">
        <v>25</v>
      </c>
      <c r="M6" s="75" t="s">
        <v>26</v>
      </c>
    </row>
    <row r="7" spans="1:28" ht="47.25" x14ac:dyDescent="0.3">
      <c r="A7" s="76"/>
      <c r="B7" s="77"/>
      <c r="C7" s="78" t="s">
        <v>27</v>
      </c>
      <c r="D7" s="79"/>
      <c r="E7" s="80"/>
      <c r="F7" s="80"/>
      <c r="G7" s="80"/>
      <c r="H7" s="80"/>
      <c r="I7" s="80"/>
      <c r="J7" s="80"/>
      <c r="K7" s="80"/>
      <c r="L7" s="80"/>
      <c r="M7" s="81"/>
    </row>
    <row r="8" spans="1:28" ht="33.75" customHeight="1" x14ac:dyDescent="0.3">
      <c r="A8" s="135">
        <v>1</v>
      </c>
      <c r="B8" s="151" t="s">
        <v>28</v>
      </c>
      <c r="C8" s="9" t="s">
        <v>29</v>
      </c>
      <c r="D8" s="10" t="s">
        <v>30</v>
      </c>
      <c r="E8" s="10"/>
      <c r="F8" s="11">
        <v>375</v>
      </c>
      <c r="G8" s="12"/>
      <c r="H8" s="12"/>
      <c r="I8" s="12"/>
      <c r="J8" s="12"/>
      <c r="K8" s="12"/>
      <c r="L8" s="12"/>
      <c r="M8" s="82"/>
    </row>
    <row r="9" spans="1:28" ht="18" customHeight="1" x14ac:dyDescent="0.3">
      <c r="A9" s="135"/>
      <c r="B9" s="151"/>
      <c r="C9" s="13" t="s">
        <v>31</v>
      </c>
      <c r="D9" s="10" t="s">
        <v>32</v>
      </c>
      <c r="E9" s="10">
        <v>3.2349999999999999</v>
      </c>
      <c r="F9" s="12">
        <f>F8*E9</f>
        <v>1213.125</v>
      </c>
      <c r="G9" s="12"/>
      <c r="H9" s="12"/>
      <c r="I9" s="12"/>
      <c r="J9" s="12">
        <f>F9*I9</f>
        <v>0</v>
      </c>
      <c r="K9" s="12"/>
      <c r="L9" s="12"/>
      <c r="M9" s="82">
        <f>H9+J9+L9</f>
        <v>0</v>
      </c>
    </row>
    <row r="10" spans="1:28" ht="31.5" x14ac:dyDescent="0.3">
      <c r="A10" s="135">
        <v>2</v>
      </c>
      <c r="B10" s="151" t="s">
        <v>33</v>
      </c>
      <c r="C10" s="9" t="s">
        <v>34</v>
      </c>
      <c r="D10" s="10" t="s">
        <v>30</v>
      </c>
      <c r="E10" s="14"/>
      <c r="F10" s="15">
        <v>310.8</v>
      </c>
      <c r="G10" s="16"/>
      <c r="H10" s="16"/>
      <c r="I10" s="16"/>
      <c r="J10" s="16"/>
      <c r="K10" s="16"/>
      <c r="L10" s="16"/>
      <c r="M10" s="83"/>
    </row>
    <row r="11" spans="1:28" x14ac:dyDescent="0.3">
      <c r="A11" s="135"/>
      <c r="B11" s="151"/>
      <c r="C11" s="13" t="s">
        <v>35</v>
      </c>
      <c r="D11" s="10" t="s">
        <v>32</v>
      </c>
      <c r="E11" s="14">
        <v>1.21</v>
      </c>
      <c r="F11" s="16">
        <f>F10*E11</f>
        <v>376.06799999999998</v>
      </c>
      <c r="G11" s="16"/>
      <c r="H11" s="16"/>
      <c r="I11" s="16"/>
      <c r="J11" s="16">
        <f>F11*I11</f>
        <v>0</v>
      </c>
      <c r="K11" s="16"/>
      <c r="L11" s="16"/>
      <c r="M11" s="83">
        <f>H11+J11+L11</f>
        <v>0</v>
      </c>
    </row>
    <row r="12" spans="1:28" ht="31.5" x14ac:dyDescent="0.3">
      <c r="A12" s="135">
        <v>3</v>
      </c>
      <c r="B12" s="151" t="s">
        <v>36</v>
      </c>
      <c r="C12" s="9" t="s">
        <v>37</v>
      </c>
      <c r="D12" s="10" t="s">
        <v>30</v>
      </c>
      <c r="E12" s="10"/>
      <c r="F12" s="11">
        <v>310.8</v>
      </c>
      <c r="G12" s="12"/>
      <c r="H12" s="12"/>
      <c r="I12" s="12"/>
      <c r="J12" s="12"/>
      <c r="K12" s="12"/>
      <c r="L12" s="12"/>
      <c r="M12" s="82"/>
    </row>
    <row r="13" spans="1:28" ht="18" customHeight="1" x14ac:dyDescent="0.3">
      <c r="A13" s="135"/>
      <c r="B13" s="151"/>
      <c r="C13" s="13" t="s">
        <v>35</v>
      </c>
      <c r="D13" s="10" t="s">
        <v>32</v>
      </c>
      <c r="E13" s="10">
        <v>0.13400000000000001</v>
      </c>
      <c r="F13" s="12">
        <f>F12*E13</f>
        <v>41.647200000000005</v>
      </c>
      <c r="G13" s="12"/>
      <c r="H13" s="12"/>
      <c r="I13" s="12"/>
      <c r="J13" s="12">
        <f>F13*I13</f>
        <v>0</v>
      </c>
      <c r="K13" s="12"/>
      <c r="L13" s="12"/>
      <c r="M13" s="82">
        <f>H13+J13+L13</f>
        <v>0</v>
      </c>
    </row>
    <row r="14" spans="1:28" ht="17.25" customHeight="1" x14ac:dyDescent="0.3">
      <c r="A14" s="135"/>
      <c r="B14" s="151"/>
      <c r="C14" s="13" t="s">
        <v>38</v>
      </c>
      <c r="D14" s="10" t="s">
        <v>39</v>
      </c>
      <c r="E14" s="10">
        <v>0.13</v>
      </c>
      <c r="F14" s="12">
        <f>F12*E14</f>
        <v>40.404000000000003</v>
      </c>
      <c r="G14" s="12"/>
      <c r="H14" s="12"/>
      <c r="I14" s="12"/>
      <c r="J14" s="12"/>
      <c r="K14" s="12"/>
      <c r="L14" s="12">
        <f>F14*K14</f>
        <v>0</v>
      </c>
      <c r="M14" s="82">
        <f>H14+J14+L14</f>
        <v>0</v>
      </c>
    </row>
    <row r="15" spans="1:28" ht="31.5" x14ac:dyDescent="0.3">
      <c r="A15" s="135">
        <v>4</v>
      </c>
      <c r="B15" s="152"/>
      <c r="C15" s="17" t="s">
        <v>40</v>
      </c>
      <c r="D15" s="18" t="s">
        <v>41</v>
      </c>
      <c r="E15" s="19"/>
      <c r="F15" s="15">
        <v>115.5</v>
      </c>
      <c r="G15" s="20"/>
      <c r="H15" s="20"/>
      <c r="I15" s="20"/>
      <c r="J15" s="20"/>
      <c r="K15" s="20"/>
      <c r="L15" s="20"/>
      <c r="M15" s="84">
        <f>H15+J15+L15</f>
        <v>0</v>
      </c>
    </row>
    <row r="16" spans="1:28" ht="15.75" customHeight="1" x14ac:dyDescent="0.3">
      <c r="A16" s="135"/>
      <c r="B16" s="152"/>
      <c r="C16" s="21" t="s">
        <v>35</v>
      </c>
      <c r="D16" s="18" t="s">
        <v>32</v>
      </c>
      <c r="E16" s="19">
        <v>0.6</v>
      </c>
      <c r="F16" s="20">
        <f>F15*E16</f>
        <v>69.3</v>
      </c>
      <c r="G16" s="20"/>
      <c r="H16" s="22"/>
      <c r="I16" s="20"/>
      <c r="J16" s="20">
        <f>F16*I16</f>
        <v>0</v>
      </c>
      <c r="K16" s="20"/>
      <c r="L16" s="20"/>
      <c r="M16" s="84">
        <f>H16+J16+L16</f>
        <v>0</v>
      </c>
    </row>
    <row r="17" spans="1:13" ht="24" customHeight="1" x14ac:dyDescent="0.3">
      <c r="A17" s="85">
        <v>5</v>
      </c>
      <c r="B17" s="23"/>
      <c r="C17" s="9" t="s">
        <v>42</v>
      </c>
      <c r="D17" s="10" t="s">
        <v>41</v>
      </c>
      <c r="E17" s="14"/>
      <c r="F17" s="15">
        <f>F15</f>
        <v>115.5</v>
      </c>
      <c r="G17" s="16"/>
      <c r="H17" s="16"/>
      <c r="I17" s="16"/>
      <c r="J17" s="16"/>
      <c r="K17" s="16"/>
      <c r="L17" s="16">
        <f>F17*K17</f>
        <v>0</v>
      </c>
      <c r="M17" s="83">
        <f>H17+J17+L17</f>
        <v>0</v>
      </c>
    </row>
    <row r="18" spans="1:13" ht="47.25" x14ac:dyDescent="0.3">
      <c r="A18" s="135">
        <v>6</v>
      </c>
      <c r="B18" s="151" t="s">
        <v>43</v>
      </c>
      <c r="C18" s="9" t="s">
        <v>44</v>
      </c>
      <c r="D18" s="12" t="s">
        <v>30</v>
      </c>
      <c r="E18" s="24"/>
      <c r="F18" s="15">
        <v>58.9</v>
      </c>
      <c r="G18" s="16"/>
      <c r="H18" s="16"/>
      <c r="I18" s="16"/>
      <c r="J18" s="16"/>
      <c r="K18" s="16"/>
      <c r="L18" s="16"/>
      <c r="M18" s="83"/>
    </row>
    <row r="19" spans="1:13" ht="15.75" customHeight="1" x14ac:dyDescent="0.3">
      <c r="A19" s="135"/>
      <c r="B19" s="151"/>
      <c r="C19" s="25" t="s">
        <v>35</v>
      </c>
      <c r="D19" s="12" t="s">
        <v>32</v>
      </c>
      <c r="E19" s="24">
        <v>1.8</v>
      </c>
      <c r="F19" s="16">
        <f>F18*E19</f>
        <v>106.02</v>
      </c>
      <c r="G19" s="16"/>
      <c r="H19" s="16"/>
      <c r="I19" s="16"/>
      <c r="J19" s="16">
        <f>F19*I19</f>
        <v>0</v>
      </c>
      <c r="K19" s="16"/>
      <c r="L19" s="16"/>
      <c r="M19" s="83">
        <f>H19+J19+L19</f>
        <v>0</v>
      </c>
    </row>
    <row r="20" spans="1:13" x14ac:dyDescent="0.3">
      <c r="A20" s="135"/>
      <c r="B20" s="151"/>
      <c r="C20" s="25" t="s">
        <v>45</v>
      </c>
      <c r="D20" s="12"/>
      <c r="E20" s="24"/>
      <c r="F20" s="16">
        <f>E20*2353</f>
        <v>0</v>
      </c>
      <c r="G20" s="16"/>
      <c r="H20" s="16"/>
      <c r="I20" s="16"/>
      <c r="J20" s="16"/>
      <c r="K20" s="16"/>
      <c r="L20" s="16"/>
      <c r="M20" s="83"/>
    </row>
    <row r="21" spans="1:13" x14ac:dyDescent="0.3">
      <c r="A21" s="135"/>
      <c r="B21" s="151"/>
      <c r="C21" s="25" t="s">
        <v>46</v>
      </c>
      <c r="D21" s="12" t="s">
        <v>30</v>
      </c>
      <c r="E21" s="24">
        <v>1.1000000000000001</v>
      </c>
      <c r="F21" s="16">
        <f>F18*E21</f>
        <v>64.790000000000006</v>
      </c>
      <c r="G21" s="16"/>
      <c r="H21" s="16">
        <f>F21*G21</f>
        <v>0</v>
      </c>
      <c r="I21" s="16"/>
      <c r="J21" s="16"/>
      <c r="K21" s="16"/>
      <c r="L21" s="16"/>
      <c r="M21" s="83">
        <f>H21+J21+L21</f>
        <v>0</v>
      </c>
    </row>
    <row r="22" spans="1:13" ht="47.25" x14ac:dyDescent="0.3">
      <c r="A22" s="135">
        <v>7</v>
      </c>
      <c r="B22" s="153" t="s">
        <v>47</v>
      </c>
      <c r="C22" s="17" t="s">
        <v>48</v>
      </c>
      <c r="D22" s="18" t="s">
        <v>30</v>
      </c>
      <c r="E22" s="18"/>
      <c r="F22" s="15">
        <v>0.87</v>
      </c>
      <c r="G22" s="20"/>
      <c r="H22" s="20"/>
      <c r="I22" s="20"/>
      <c r="J22" s="20"/>
      <c r="K22" s="20"/>
      <c r="L22" s="20"/>
      <c r="M22" s="84"/>
    </row>
    <row r="23" spans="1:13" ht="15.75" customHeight="1" x14ac:dyDescent="0.3">
      <c r="A23" s="135"/>
      <c r="B23" s="153"/>
      <c r="C23" s="21" t="s">
        <v>35</v>
      </c>
      <c r="D23" s="18" t="s">
        <v>32</v>
      </c>
      <c r="E23" s="18">
        <v>3.52</v>
      </c>
      <c r="F23" s="20">
        <f>F22*E23</f>
        <v>3.0623999999999998</v>
      </c>
      <c r="G23" s="20"/>
      <c r="H23" s="20"/>
      <c r="I23" s="20"/>
      <c r="J23" s="20">
        <f>F23*I23</f>
        <v>0</v>
      </c>
      <c r="K23" s="20"/>
      <c r="L23" s="20"/>
      <c r="M23" s="84">
        <f>H23+J23+L23</f>
        <v>0</v>
      </c>
    </row>
    <row r="24" spans="1:13" ht="15.75" customHeight="1" x14ac:dyDescent="0.3">
      <c r="A24" s="135"/>
      <c r="B24" s="153"/>
      <c r="C24" s="21" t="s">
        <v>49</v>
      </c>
      <c r="D24" s="18" t="s">
        <v>2</v>
      </c>
      <c r="E24" s="18">
        <v>1.06</v>
      </c>
      <c r="F24" s="20">
        <f>F22*E24</f>
        <v>0.92220000000000002</v>
      </c>
      <c r="G24" s="20"/>
      <c r="H24" s="20"/>
      <c r="I24" s="20"/>
      <c r="J24" s="20"/>
      <c r="K24" s="20"/>
      <c r="L24" s="20">
        <f>F24*K24</f>
        <v>0</v>
      </c>
      <c r="M24" s="84">
        <f>H24+J24+L24</f>
        <v>0</v>
      </c>
    </row>
    <row r="25" spans="1:13" x14ac:dyDescent="0.3">
      <c r="A25" s="135"/>
      <c r="B25" s="153"/>
      <c r="C25" s="26" t="s">
        <v>45</v>
      </c>
      <c r="D25" s="18"/>
      <c r="E25" s="18"/>
      <c r="F25" s="20"/>
      <c r="G25" s="20"/>
      <c r="H25" s="20"/>
      <c r="I25" s="20"/>
      <c r="J25" s="20"/>
      <c r="K25" s="20"/>
      <c r="L25" s="20"/>
      <c r="M25" s="84"/>
    </row>
    <row r="26" spans="1:13" ht="15.75" customHeight="1" x14ac:dyDescent="0.3">
      <c r="A26" s="135"/>
      <c r="B26" s="153"/>
      <c r="C26" s="21" t="s">
        <v>50</v>
      </c>
      <c r="D26" s="18" t="s">
        <v>30</v>
      </c>
      <c r="E26" s="18">
        <v>1.24</v>
      </c>
      <c r="F26" s="20">
        <f>F22*E26</f>
        <v>1.0788</v>
      </c>
      <c r="G26" s="20"/>
      <c r="H26" s="20">
        <f>F26*G26</f>
        <v>0</v>
      </c>
      <c r="I26" s="20"/>
      <c r="J26" s="20"/>
      <c r="K26" s="20"/>
      <c r="L26" s="20"/>
      <c r="M26" s="84">
        <f>H26+J26+L26</f>
        <v>0</v>
      </c>
    </row>
    <row r="27" spans="1:13" ht="15.75" customHeight="1" x14ac:dyDescent="0.3">
      <c r="A27" s="135"/>
      <c r="B27" s="153"/>
      <c r="C27" s="21" t="s">
        <v>51</v>
      </c>
      <c r="D27" s="18" t="s">
        <v>2</v>
      </c>
      <c r="E27" s="18">
        <v>0.02</v>
      </c>
      <c r="F27" s="20">
        <f>F22*E27</f>
        <v>1.7399999999999999E-2</v>
      </c>
      <c r="G27" s="20"/>
      <c r="H27" s="20">
        <f>F27*G27</f>
        <v>0</v>
      </c>
      <c r="I27" s="20"/>
      <c r="J27" s="20"/>
      <c r="K27" s="20"/>
      <c r="L27" s="20"/>
      <c r="M27" s="84">
        <f>H27+J27+L27</f>
        <v>0</v>
      </c>
    </row>
    <row r="28" spans="1:13" ht="69" customHeight="1" x14ac:dyDescent="0.3">
      <c r="A28" s="137">
        <v>8</v>
      </c>
      <c r="B28" s="147" t="s">
        <v>52</v>
      </c>
      <c r="C28" s="9" t="s">
        <v>53</v>
      </c>
      <c r="D28" s="10" t="s">
        <v>30</v>
      </c>
      <c r="E28" s="10"/>
      <c r="F28" s="11">
        <v>4.46</v>
      </c>
      <c r="G28" s="12"/>
      <c r="H28" s="12"/>
      <c r="I28" s="12"/>
      <c r="J28" s="12"/>
      <c r="K28" s="12"/>
      <c r="L28" s="12"/>
      <c r="M28" s="82"/>
    </row>
    <row r="29" spans="1:13" ht="15.75" customHeight="1" x14ac:dyDescent="0.3">
      <c r="A29" s="138"/>
      <c r="B29" s="148"/>
      <c r="C29" s="25" t="s">
        <v>35</v>
      </c>
      <c r="D29" s="10" t="s">
        <v>32</v>
      </c>
      <c r="E29" s="10">
        <v>8.44</v>
      </c>
      <c r="F29" s="12">
        <f>F28*E29</f>
        <v>37.642399999999995</v>
      </c>
      <c r="G29" s="12"/>
      <c r="H29" s="12"/>
      <c r="I29" s="12"/>
      <c r="J29" s="12">
        <f>F29*I29</f>
        <v>0</v>
      </c>
      <c r="K29" s="12"/>
      <c r="L29" s="12"/>
      <c r="M29" s="82">
        <f>H29+J29+L29</f>
        <v>0</v>
      </c>
    </row>
    <row r="30" spans="1:13" ht="15.75" customHeight="1" x14ac:dyDescent="0.3">
      <c r="A30" s="138"/>
      <c r="B30" s="148"/>
      <c r="C30" s="25" t="s">
        <v>49</v>
      </c>
      <c r="D30" s="10" t="s">
        <v>2</v>
      </c>
      <c r="E30" s="10">
        <v>1.1000000000000001</v>
      </c>
      <c r="F30" s="12">
        <f>F28*E30</f>
        <v>4.9060000000000006</v>
      </c>
      <c r="G30" s="12"/>
      <c r="H30" s="12"/>
      <c r="I30" s="12"/>
      <c r="J30" s="12"/>
      <c r="K30" s="12"/>
      <c r="L30" s="12">
        <f>F30*K30</f>
        <v>0</v>
      </c>
      <c r="M30" s="82">
        <f>H30+J30+L30</f>
        <v>0</v>
      </c>
    </row>
    <row r="31" spans="1:13" x14ac:dyDescent="0.3">
      <c r="A31" s="138"/>
      <c r="B31" s="148"/>
      <c r="C31" s="25" t="s">
        <v>45</v>
      </c>
      <c r="D31" s="10"/>
      <c r="E31" s="10"/>
      <c r="F31" s="12">
        <f>E31*2353</f>
        <v>0</v>
      </c>
      <c r="G31" s="12"/>
      <c r="H31" s="12"/>
      <c r="I31" s="12"/>
      <c r="J31" s="12"/>
      <c r="K31" s="12"/>
      <c r="L31" s="12"/>
      <c r="M31" s="82"/>
    </row>
    <row r="32" spans="1:13" ht="15.75" customHeight="1" x14ac:dyDescent="0.3">
      <c r="A32" s="138"/>
      <c r="B32" s="148"/>
      <c r="C32" s="25" t="s">
        <v>54</v>
      </c>
      <c r="D32" s="10" t="s">
        <v>30</v>
      </c>
      <c r="E32" s="10">
        <v>1.0149999999999999</v>
      </c>
      <c r="F32" s="12">
        <f>F28*E32</f>
        <v>4.5268999999999995</v>
      </c>
      <c r="G32" s="12"/>
      <c r="H32" s="12">
        <f t="shared" ref="H32:H38" si="0">F32*G32</f>
        <v>0</v>
      </c>
      <c r="I32" s="12"/>
      <c r="J32" s="12"/>
      <c r="K32" s="12"/>
      <c r="L32" s="12"/>
      <c r="M32" s="82">
        <f t="shared" ref="M32:M38" si="1">H32+J32+L32</f>
        <v>0</v>
      </c>
    </row>
    <row r="33" spans="1:13" ht="15.75" customHeight="1" x14ac:dyDescent="0.3">
      <c r="A33" s="138"/>
      <c r="B33" s="148"/>
      <c r="C33" s="25" t="s">
        <v>55</v>
      </c>
      <c r="D33" s="10" t="s">
        <v>56</v>
      </c>
      <c r="E33" s="10">
        <v>1.84</v>
      </c>
      <c r="F33" s="12">
        <f>F28*E33</f>
        <v>8.2064000000000004</v>
      </c>
      <c r="G33" s="12"/>
      <c r="H33" s="12">
        <f t="shared" si="0"/>
        <v>0</v>
      </c>
      <c r="I33" s="12"/>
      <c r="J33" s="12"/>
      <c r="K33" s="12"/>
      <c r="L33" s="12"/>
      <c r="M33" s="82">
        <f t="shared" si="1"/>
        <v>0</v>
      </c>
    </row>
    <row r="34" spans="1:13" ht="15.75" customHeight="1" x14ac:dyDescent="0.3">
      <c r="A34" s="138"/>
      <c r="B34" s="148"/>
      <c r="C34" s="25" t="s">
        <v>57</v>
      </c>
      <c r="D34" s="10" t="s">
        <v>30</v>
      </c>
      <c r="E34" s="10">
        <v>3.3999999999999998E-3</v>
      </c>
      <c r="F34" s="12">
        <f>F28*E34</f>
        <v>1.5163999999999999E-2</v>
      </c>
      <c r="G34" s="12"/>
      <c r="H34" s="12">
        <f t="shared" si="0"/>
        <v>0</v>
      </c>
      <c r="I34" s="12"/>
      <c r="J34" s="12"/>
      <c r="K34" s="12"/>
      <c r="L34" s="12"/>
      <c r="M34" s="82">
        <f t="shared" si="1"/>
        <v>0</v>
      </c>
    </row>
    <row r="35" spans="1:13" ht="15.75" customHeight="1" x14ac:dyDescent="0.3">
      <c r="A35" s="138"/>
      <c r="B35" s="148"/>
      <c r="C35" s="25" t="s">
        <v>58</v>
      </c>
      <c r="D35" s="10" t="s">
        <v>30</v>
      </c>
      <c r="E35" s="10">
        <v>3.9100000000000003E-2</v>
      </c>
      <c r="F35" s="12">
        <f>F28*E35</f>
        <v>0.17438600000000001</v>
      </c>
      <c r="G35" s="12"/>
      <c r="H35" s="12">
        <f t="shared" si="0"/>
        <v>0</v>
      </c>
      <c r="I35" s="12"/>
      <c r="J35" s="12"/>
      <c r="K35" s="12"/>
      <c r="L35" s="12"/>
      <c r="M35" s="82">
        <f t="shared" si="1"/>
        <v>0</v>
      </c>
    </row>
    <row r="36" spans="1:13" ht="15.75" customHeight="1" x14ac:dyDescent="0.3">
      <c r="A36" s="138"/>
      <c r="B36" s="148"/>
      <c r="C36" s="25" t="s">
        <v>59</v>
      </c>
      <c r="D36" s="10" t="s">
        <v>60</v>
      </c>
      <c r="E36" s="10">
        <v>2.2000000000000002</v>
      </c>
      <c r="F36" s="12">
        <f>F28*E36</f>
        <v>9.8120000000000012</v>
      </c>
      <c r="G36" s="12"/>
      <c r="H36" s="12">
        <f t="shared" si="0"/>
        <v>0</v>
      </c>
      <c r="I36" s="12"/>
      <c r="J36" s="12"/>
      <c r="K36" s="12"/>
      <c r="L36" s="12"/>
      <c r="M36" s="82">
        <f t="shared" si="1"/>
        <v>0</v>
      </c>
    </row>
    <row r="37" spans="1:13" ht="15.75" customHeight="1" x14ac:dyDescent="0.3">
      <c r="A37" s="138"/>
      <c r="B37" s="148"/>
      <c r="C37" s="25" t="s">
        <v>61</v>
      </c>
      <c r="D37" s="10" t="s">
        <v>60</v>
      </c>
      <c r="E37" s="10">
        <v>1</v>
      </c>
      <c r="F37" s="12">
        <f>F28*E37</f>
        <v>4.46</v>
      </c>
      <c r="G37" s="12"/>
      <c r="H37" s="12">
        <f t="shared" si="0"/>
        <v>0</v>
      </c>
      <c r="I37" s="12"/>
      <c r="J37" s="12"/>
      <c r="K37" s="12"/>
      <c r="L37" s="12"/>
      <c r="M37" s="82">
        <f t="shared" si="1"/>
        <v>0</v>
      </c>
    </row>
    <row r="38" spans="1:13" ht="15.75" customHeight="1" x14ac:dyDescent="0.3">
      <c r="A38" s="139"/>
      <c r="B38" s="149"/>
      <c r="C38" s="25" t="s">
        <v>51</v>
      </c>
      <c r="D38" s="10" t="s">
        <v>2</v>
      </c>
      <c r="E38" s="10">
        <v>0.46</v>
      </c>
      <c r="F38" s="12">
        <f>F28*E38</f>
        <v>2.0516000000000001</v>
      </c>
      <c r="G38" s="12"/>
      <c r="H38" s="12">
        <f t="shared" si="0"/>
        <v>0</v>
      </c>
      <c r="I38" s="12"/>
      <c r="J38" s="12"/>
      <c r="K38" s="12"/>
      <c r="L38" s="12"/>
      <c r="M38" s="82">
        <f t="shared" si="1"/>
        <v>0</v>
      </c>
    </row>
    <row r="39" spans="1:13" ht="47.25" x14ac:dyDescent="0.3">
      <c r="A39" s="135">
        <v>9</v>
      </c>
      <c r="B39" s="151" t="s">
        <v>62</v>
      </c>
      <c r="C39" s="9" t="s">
        <v>63</v>
      </c>
      <c r="D39" s="10" t="s">
        <v>30</v>
      </c>
      <c r="E39" s="10"/>
      <c r="F39" s="11">
        <v>0.92</v>
      </c>
      <c r="G39" s="12"/>
      <c r="H39" s="12"/>
      <c r="I39" s="12"/>
      <c r="J39" s="12"/>
      <c r="K39" s="12"/>
      <c r="L39" s="12"/>
      <c r="M39" s="82"/>
    </row>
    <row r="40" spans="1:13" ht="15.75" customHeight="1" x14ac:dyDescent="0.3">
      <c r="A40" s="135"/>
      <c r="B40" s="151"/>
      <c r="C40" s="13" t="s">
        <v>35</v>
      </c>
      <c r="D40" s="10" t="s">
        <v>32</v>
      </c>
      <c r="E40" s="10">
        <v>8.4</v>
      </c>
      <c r="F40" s="12">
        <f>F39*E40</f>
        <v>7.7280000000000006</v>
      </c>
      <c r="G40" s="12"/>
      <c r="H40" s="12"/>
      <c r="I40" s="12"/>
      <c r="J40" s="12">
        <f>F40*I40</f>
        <v>0</v>
      </c>
      <c r="K40" s="12"/>
      <c r="L40" s="12"/>
      <c r="M40" s="82">
        <f>H40+J40+L40</f>
        <v>0</v>
      </c>
    </row>
    <row r="41" spans="1:13" ht="15.75" customHeight="1" x14ac:dyDescent="0.3">
      <c r="A41" s="135"/>
      <c r="B41" s="151"/>
      <c r="C41" s="13" t="s">
        <v>49</v>
      </c>
      <c r="D41" s="10" t="s">
        <v>2</v>
      </c>
      <c r="E41" s="10">
        <v>0.81</v>
      </c>
      <c r="F41" s="12">
        <f>F39*E41</f>
        <v>0.74520000000000008</v>
      </c>
      <c r="G41" s="12"/>
      <c r="H41" s="12"/>
      <c r="I41" s="12"/>
      <c r="J41" s="12"/>
      <c r="K41" s="12"/>
      <c r="L41" s="12">
        <f>F41*K41</f>
        <v>0</v>
      </c>
      <c r="M41" s="82">
        <f>H41+J41+L41</f>
        <v>0</v>
      </c>
    </row>
    <row r="42" spans="1:13" x14ac:dyDescent="0.3">
      <c r="A42" s="135"/>
      <c r="B42" s="151"/>
      <c r="C42" s="13" t="s">
        <v>45</v>
      </c>
      <c r="D42" s="10"/>
      <c r="E42" s="10"/>
      <c r="F42" s="12"/>
      <c r="G42" s="12"/>
      <c r="H42" s="12"/>
      <c r="I42" s="12"/>
      <c r="J42" s="12"/>
      <c r="K42" s="12"/>
      <c r="L42" s="12"/>
      <c r="M42" s="82"/>
    </row>
    <row r="43" spans="1:13" ht="15.75" customHeight="1" x14ac:dyDescent="0.3">
      <c r="A43" s="135"/>
      <c r="B43" s="151"/>
      <c r="C43" s="13" t="s">
        <v>64</v>
      </c>
      <c r="D43" s="10" t="s">
        <v>30</v>
      </c>
      <c r="E43" s="10">
        <v>1.0149999999999999</v>
      </c>
      <c r="F43" s="12">
        <f>F39*E43</f>
        <v>0.93379999999999996</v>
      </c>
      <c r="G43" s="12"/>
      <c r="H43" s="12">
        <f t="shared" ref="H43:H48" si="2">F43*G43</f>
        <v>0</v>
      </c>
      <c r="I43" s="12"/>
      <c r="J43" s="12"/>
      <c r="K43" s="12"/>
      <c r="L43" s="12"/>
      <c r="M43" s="82">
        <f t="shared" ref="M43:M48" si="3">H43+J43+L43</f>
        <v>0</v>
      </c>
    </row>
    <row r="44" spans="1:13" ht="15.75" customHeight="1" x14ac:dyDescent="0.3">
      <c r="A44" s="135"/>
      <c r="B44" s="151"/>
      <c r="C44" s="13" t="s">
        <v>55</v>
      </c>
      <c r="D44" s="10" t="s">
        <v>56</v>
      </c>
      <c r="E44" s="10">
        <v>1.37</v>
      </c>
      <c r="F44" s="12">
        <f>F39*E44</f>
        <v>1.2604000000000002</v>
      </c>
      <c r="G44" s="12"/>
      <c r="H44" s="12">
        <f t="shared" si="2"/>
        <v>0</v>
      </c>
      <c r="I44" s="12"/>
      <c r="J44" s="12"/>
      <c r="K44" s="12"/>
      <c r="L44" s="12"/>
      <c r="M44" s="82">
        <f t="shared" si="3"/>
        <v>0</v>
      </c>
    </row>
    <row r="45" spans="1:13" ht="15.75" customHeight="1" x14ac:dyDescent="0.3">
      <c r="A45" s="135"/>
      <c r="B45" s="151"/>
      <c r="C45" s="13" t="s">
        <v>65</v>
      </c>
      <c r="D45" s="10" t="s">
        <v>30</v>
      </c>
      <c r="E45" s="10">
        <v>8.3999999999999995E-3</v>
      </c>
      <c r="F45" s="12">
        <f>F39*E45</f>
        <v>7.7279999999999996E-3</v>
      </c>
      <c r="G45" s="12"/>
      <c r="H45" s="12">
        <f t="shared" si="2"/>
        <v>0</v>
      </c>
      <c r="I45" s="12"/>
      <c r="J45" s="12"/>
      <c r="K45" s="12"/>
      <c r="L45" s="12"/>
      <c r="M45" s="82">
        <f t="shared" si="3"/>
        <v>0</v>
      </c>
    </row>
    <row r="46" spans="1:13" ht="15.75" customHeight="1" x14ac:dyDescent="0.3">
      <c r="A46" s="135"/>
      <c r="B46" s="151"/>
      <c r="C46" s="13" t="s">
        <v>66</v>
      </c>
      <c r="D46" s="10" t="s">
        <v>30</v>
      </c>
      <c r="E46" s="10">
        <v>2.5600000000000001E-2</v>
      </c>
      <c r="F46" s="12">
        <f>F39*E46</f>
        <v>2.3552000000000003E-2</v>
      </c>
      <c r="G46" s="12"/>
      <c r="H46" s="12">
        <f t="shared" si="2"/>
        <v>0</v>
      </c>
      <c r="I46" s="12"/>
      <c r="J46" s="12"/>
      <c r="K46" s="12"/>
      <c r="L46" s="12"/>
      <c r="M46" s="82">
        <f t="shared" si="3"/>
        <v>0</v>
      </c>
    </row>
    <row r="47" spans="1:13" ht="15.75" customHeight="1" x14ac:dyDescent="0.3">
      <c r="A47" s="135"/>
      <c r="B47" s="151"/>
      <c r="C47" s="13" t="s">
        <v>58</v>
      </c>
      <c r="D47" s="10" t="s">
        <v>30</v>
      </c>
      <c r="E47" s="10">
        <v>2.5999999999999999E-3</v>
      </c>
      <c r="F47" s="12">
        <f>F39*E47</f>
        <v>2.392E-3</v>
      </c>
      <c r="G47" s="12"/>
      <c r="H47" s="12">
        <f t="shared" si="2"/>
        <v>0</v>
      </c>
      <c r="I47" s="12"/>
      <c r="J47" s="12"/>
      <c r="K47" s="12"/>
      <c r="L47" s="12"/>
      <c r="M47" s="82">
        <f t="shared" si="3"/>
        <v>0</v>
      </c>
    </row>
    <row r="48" spans="1:13" ht="15.75" customHeight="1" x14ac:dyDescent="0.3">
      <c r="A48" s="135"/>
      <c r="B48" s="151"/>
      <c r="C48" s="13" t="s">
        <v>51</v>
      </c>
      <c r="D48" s="10" t="s">
        <v>2</v>
      </c>
      <c r="E48" s="10">
        <v>0.39</v>
      </c>
      <c r="F48" s="12">
        <f>F39*E48</f>
        <v>0.35880000000000001</v>
      </c>
      <c r="G48" s="12"/>
      <c r="H48" s="12">
        <f t="shared" si="2"/>
        <v>0</v>
      </c>
      <c r="I48" s="12"/>
      <c r="J48" s="12"/>
      <c r="K48" s="12"/>
      <c r="L48" s="12"/>
      <c r="M48" s="82">
        <f t="shared" si="3"/>
        <v>0</v>
      </c>
    </row>
    <row r="49" spans="1:13" x14ac:dyDescent="0.3">
      <c r="A49" s="85">
        <v>10</v>
      </c>
      <c r="B49" s="23"/>
      <c r="C49" s="13" t="s">
        <v>67</v>
      </c>
      <c r="D49" s="10" t="s">
        <v>41</v>
      </c>
      <c r="E49" s="10"/>
      <c r="F49" s="27">
        <v>0.30199999999999999</v>
      </c>
      <c r="G49" s="12"/>
      <c r="H49" s="12">
        <f>F49*G49</f>
        <v>0</v>
      </c>
      <c r="I49" s="12"/>
      <c r="J49" s="12"/>
      <c r="K49" s="12"/>
      <c r="L49" s="12"/>
      <c r="M49" s="82">
        <f>H49+J49+L49</f>
        <v>0</v>
      </c>
    </row>
    <row r="50" spans="1:13" ht="31.5" x14ac:dyDescent="0.3">
      <c r="A50" s="86">
        <v>11</v>
      </c>
      <c r="B50" s="23"/>
      <c r="C50" s="28" t="s">
        <v>68</v>
      </c>
      <c r="D50" s="10" t="s">
        <v>69</v>
      </c>
      <c r="E50" s="10"/>
      <c r="F50" s="12">
        <v>2</v>
      </c>
      <c r="G50" s="12"/>
      <c r="H50" s="12">
        <f>F50*G50</f>
        <v>0</v>
      </c>
      <c r="I50" s="12"/>
      <c r="J50" s="12"/>
      <c r="K50" s="12"/>
      <c r="L50" s="12"/>
      <c r="M50" s="82">
        <f>H50+J50+L50</f>
        <v>0</v>
      </c>
    </row>
    <row r="51" spans="1:13" ht="47.25" x14ac:dyDescent="0.3">
      <c r="A51" s="137">
        <v>12</v>
      </c>
      <c r="B51" s="147" t="s">
        <v>70</v>
      </c>
      <c r="C51" s="29" t="s">
        <v>71</v>
      </c>
      <c r="D51" s="30" t="s">
        <v>41</v>
      </c>
      <c r="E51" s="31"/>
      <c r="F51" s="32">
        <v>0.02</v>
      </c>
      <c r="G51" s="33"/>
      <c r="H51" s="34"/>
      <c r="I51" s="33"/>
      <c r="J51" s="33"/>
      <c r="K51" s="33"/>
      <c r="L51" s="33"/>
      <c r="M51" s="87"/>
    </row>
    <row r="52" spans="1:13" ht="15.75" customHeight="1" x14ac:dyDescent="0.3">
      <c r="A52" s="138"/>
      <c r="B52" s="148"/>
      <c r="C52" s="35" t="s">
        <v>35</v>
      </c>
      <c r="D52" s="30" t="s">
        <v>32</v>
      </c>
      <c r="E52" s="31">
        <v>53.8</v>
      </c>
      <c r="F52" s="36">
        <f>F51*E52</f>
        <v>1.0760000000000001</v>
      </c>
      <c r="G52" s="33"/>
      <c r="H52" s="33"/>
      <c r="I52" s="36"/>
      <c r="J52" s="33">
        <f>F52*I52</f>
        <v>0</v>
      </c>
      <c r="K52" s="33"/>
      <c r="L52" s="33"/>
      <c r="M52" s="87">
        <f>H52+J52+L52</f>
        <v>0</v>
      </c>
    </row>
    <row r="53" spans="1:13" ht="15.75" customHeight="1" x14ac:dyDescent="0.3">
      <c r="A53" s="138"/>
      <c r="B53" s="148"/>
      <c r="C53" s="35" t="s">
        <v>49</v>
      </c>
      <c r="D53" s="30" t="s">
        <v>2</v>
      </c>
      <c r="E53" s="31">
        <v>18.399999999999999</v>
      </c>
      <c r="F53" s="36">
        <f>F51*E53</f>
        <v>0.36799999999999999</v>
      </c>
      <c r="G53" s="33"/>
      <c r="H53" s="33"/>
      <c r="I53" s="33"/>
      <c r="J53" s="33"/>
      <c r="K53" s="33"/>
      <c r="L53" s="33">
        <f>F53*K53</f>
        <v>0</v>
      </c>
      <c r="M53" s="87">
        <f>H53+J53+L53</f>
        <v>0</v>
      </c>
    </row>
    <row r="54" spans="1:13" x14ac:dyDescent="0.3">
      <c r="A54" s="138"/>
      <c r="B54" s="148"/>
      <c r="C54" s="37" t="s">
        <v>45</v>
      </c>
      <c r="D54" s="30"/>
      <c r="E54" s="31"/>
      <c r="F54" s="36"/>
      <c r="G54" s="33"/>
      <c r="H54" s="33"/>
      <c r="I54" s="33"/>
      <c r="J54" s="33"/>
      <c r="K54" s="33"/>
      <c r="L54" s="33"/>
      <c r="M54" s="87"/>
    </row>
    <row r="55" spans="1:13" ht="15.75" customHeight="1" x14ac:dyDescent="0.3">
      <c r="A55" s="138"/>
      <c r="B55" s="148"/>
      <c r="C55" s="35" t="s">
        <v>72</v>
      </c>
      <c r="D55" s="38" t="s">
        <v>73</v>
      </c>
      <c r="E55" s="31"/>
      <c r="F55" s="32">
        <v>6</v>
      </c>
      <c r="G55" s="33"/>
      <c r="H55" s="33">
        <f>G55*F55</f>
        <v>0</v>
      </c>
      <c r="I55" s="33"/>
      <c r="J55" s="33"/>
      <c r="K55" s="33"/>
      <c r="L55" s="33"/>
      <c r="M55" s="87">
        <f>H55</f>
        <v>0</v>
      </c>
    </row>
    <row r="56" spans="1:13" ht="15.75" customHeight="1" x14ac:dyDescent="0.3">
      <c r="A56" s="139"/>
      <c r="B56" s="149"/>
      <c r="C56" s="35" t="s">
        <v>51</v>
      </c>
      <c r="D56" s="30" t="s">
        <v>2</v>
      </c>
      <c r="E56" s="31">
        <v>2.78</v>
      </c>
      <c r="F56" s="36">
        <f>F51*E56</f>
        <v>5.5599999999999997E-2</v>
      </c>
      <c r="G56" s="33"/>
      <c r="H56" s="33">
        <f>F56*G56</f>
        <v>0</v>
      </c>
      <c r="I56" s="33"/>
      <c r="J56" s="33"/>
      <c r="K56" s="33"/>
      <c r="L56" s="33"/>
      <c r="M56" s="87">
        <f>H56+J56+L56</f>
        <v>0</v>
      </c>
    </row>
    <row r="57" spans="1:13" ht="31.5" x14ac:dyDescent="0.3">
      <c r="A57" s="137">
        <v>13</v>
      </c>
      <c r="B57" s="147" t="s">
        <v>74</v>
      </c>
      <c r="C57" s="39" t="s">
        <v>75</v>
      </c>
      <c r="D57" s="40" t="s">
        <v>41</v>
      </c>
      <c r="E57" s="41"/>
      <c r="F57" s="42">
        <v>0.02</v>
      </c>
      <c r="G57" s="41"/>
      <c r="H57" s="41"/>
      <c r="I57" s="41"/>
      <c r="J57" s="41"/>
      <c r="K57" s="41"/>
      <c r="L57" s="41"/>
      <c r="M57" s="88"/>
    </row>
    <row r="58" spans="1:13" ht="15.75" customHeight="1" x14ac:dyDescent="0.3">
      <c r="A58" s="138"/>
      <c r="B58" s="148"/>
      <c r="C58" s="43" t="s">
        <v>35</v>
      </c>
      <c r="D58" s="40" t="s">
        <v>32</v>
      </c>
      <c r="E58" s="41">
        <v>7.37</v>
      </c>
      <c r="F58" s="41">
        <f>F57*E58</f>
        <v>0.1474</v>
      </c>
      <c r="G58" s="41"/>
      <c r="H58" s="41"/>
      <c r="I58" s="41"/>
      <c r="J58" s="41">
        <f>F58*I58</f>
        <v>0</v>
      </c>
      <c r="K58" s="41"/>
      <c r="L58" s="41"/>
      <c r="M58" s="88">
        <f>H58+J58+L58</f>
        <v>0</v>
      </c>
    </row>
    <row r="59" spans="1:13" x14ac:dyDescent="0.3">
      <c r="A59" s="138"/>
      <c r="B59" s="148"/>
      <c r="C59" s="43" t="s">
        <v>45</v>
      </c>
      <c r="D59" s="40"/>
      <c r="E59" s="41"/>
      <c r="F59" s="41">
        <f>E59*1</f>
        <v>0</v>
      </c>
      <c r="G59" s="41"/>
      <c r="H59" s="41"/>
      <c r="I59" s="41"/>
      <c r="J59" s="41"/>
      <c r="K59" s="41"/>
      <c r="L59" s="41"/>
      <c r="M59" s="88"/>
    </row>
    <row r="60" spans="1:13" ht="15.75" customHeight="1" x14ac:dyDescent="0.3">
      <c r="A60" s="138"/>
      <c r="B60" s="148"/>
      <c r="C60" s="43" t="s">
        <v>76</v>
      </c>
      <c r="D60" s="40" t="s">
        <v>60</v>
      </c>
      <c r="E60" s="41">
        <v>7.1</v>
      </c>
      <c r="F60" s="41">
        <f>F57*E60</f>
        <v>0.14199999999999999</v>
      </c>
      <c r="G60" s="41"/>
      <c r="H60" s="41">
        <f>F60*G60</f>
        <v>0</v>
      </c>
      <c r="I60" s="41"/>
      <c r="J60" s="41"/>
      <c r="K60" s="41"/>
      <c r="L60" s="41"/>
      <c r="M60" s="88">
        <f>H60+J60+L60</f>
        <v>0</v>
      </c>
    </row>
    <row r="61" spans="1:13" ht="15.75" customHeight="1" x14ac:dyDescent="0.3">
      <c r="A61" s="139"/>
      <c r="B61" s="149"/>
      <c r="C61" s="35" t="s">
        <v>51</v>
      </c>
      <c r="D61" s="30" t="s">
        <v>2</v>
      </c>
      <c r="E61" s="31">
        <v>0.08</v>
      </c>
      <c r="F61" s="36">
        <f>F57*E61</f>
        <v>1.6000000000000001E-3</v>
      </c>
      <c r="G61" s="36"/>
      <c r="H61" s="36">
        <f>F61*G61</f>
        <v>0</v>
      </c>
      <c r="I61" s="36"/>
      <c r="J61" s="36"/>
      <c r="K61" s="36"/>
      <c r="L61" s="36"/>
      <c r="M61" s="89">
        <f>H61+J61+L61</f>
        <v>0</v>
      </c>
    </row>
    <row r="62" spans="1:13" ht="54" customHeight="1" x14ac:dyDescent="0.3">
      <c r="A62" s="135">
        <v>14</v>
      </c>
      <c r="B62" s="136" t="s">
        <v>77</v>
      </c>
      <c r="C62" s="9" t="s">
        <v>78</v>
      </c>
      <c r="D62" s="10" t="s">
        <v>30</v>
      </c>
      <c r="E62" s="10"/>
      <c r="F62" s="11">
        <f>0.95*1+1.5*1.5*1*0.95*1</f>
        <v>3.0874999999999995</v>
      </c>
      <c r="G62" s="12"/>
      <c r="H62" s="12"/>
      <c r="I62" s="12"/>
      <c r="J62" s="12"/>
      <c r="K62" s="12"/>
      <c r="L62" s="12"/>
      <c r="M62" s="82"/>
    </row>
    <row r="63" spans="1:13" ht="15.75" customHeight="1" x14ac:dyDescent="0.3">
      <c r="A63" s="135"/>
      <c r="B63" s="136"/>
      <c r="C63" s="28" t="s">
        <v>79</v>
      </c>
      <c r="D63" s="10" t="s">
        <v>32</v>
      </c>
      <c r="E63" s="10">
        <v>10.6</v>
      </c>
      <c r="F63" s="12">
        <f>F62*E63</f>
        <v>32.727499999999992</v>
      </c>
      <c r="G63" s="12"/>
      <c r="H63" s="12"/>
      <c r="I63" s="12"/>
      <c r="J63" s="12">
        <f>F63*I63</f>
        <v>0</v>
      </c>
      <c r="K63" s="12"/>
      <c r="L63" s="12"/>
      <c r="M63" s="82">
        <f>H63+J63+L63</f>
        <v>0</v>
      </c>
    </row>
    <row r="64" spans="1:13" ht="15.75" customHeight="1" x14ac:dyDescent="0.3">
      <c r="A64" s="135"/>
      <c r="B64" s="136"/>
      <c r="C64" s="28" t="s">
        <v>80</v>
      </c>
      <c r="D64" s="10" t="s">
        <v>2</v>
      </c>
      <c r="E64" s="10">
        <v>7.14</v>
      </c>
      <c r="F64" s="12">
        <f>F62*E64</f>
        <v>22.044749999999997</v>
      </c>
      <c r="G64" s="44"/>
      <c r="H64" s="44"/>
      <c r="I64" s="12"/>
      <c r="J64" s="12"/>
      <c r="K64" s="12"/>
      <c r="L64" s="12">
        <f>F64*K64</f>
        <v>0</v>
      </c>
      <c r="M64" s="82">
        <f>H64+J64+L64</f>
        <v>0</v>
      </c>
    </row>
    <row r="65" spans="1:13" ht="18" customHeight="1" x14ac:dyDescent="0.3">
      <c r="A65" s="135"/>
      <c r="B65" s="136"/>
      <c r="C65" s="28" t="s">
        <v>45</v>
      </c>
      <c r="D65" s="10"/>
      <c r="E65" s="10"/>
      <c r="F65" s="12"/>
      <c r="G65" s="12"/>
      <c r="H65" s="12"/>
      <c r="I65" s="12"/>
      <c r="J65" s="12"/>
      <c r="K65" s="12"/>
      <c r="L65" s="12"/>
      <c r="M65" s="82"/>
    </row>
    <row r="66" spans="1:13" ht="20.25" customHeight="1" x14ac:dyDescent="0.3">
      <c r="A66" s="135"/>
      <c r="B66" s="136"/>
      <c r="C66" s="28" t="s">
        <v>81</v>
      </c>
      <c r="D66" s="10" t="s">
        <v>82</v>
      </c>
      <c r="E66" s="10">
        <v>1.36</v>
      </c>
      <c r="F66" s="12">
        <f>0.95*1*E66</f>
        <v>1.292</v>
      </c>
      <c r="G66" s="12"/>
      <c r="H66" s="12">
        <f t="shared" ref="H66:H72" si="4">F66*G66</f>
        <v>0</v>
      </c>
      <c r="I66" s="12"/>
      <c r="J66" s="12"/>
      <c r="K66" s="12"/>
      <c r="L66" s="12"/>
      <c r="M66" s="82">
        <f t="shared" ref="M66:M72" si="5">H66+J66+L66</f>
        <v>0</v>
      </c>
    </row>
    <row r="67" spans="1:13" ht="20.25" customHeight="1" x14ac:dyDescent="0.3">
      <c r="A67" s="135"/>
      <c r="B67" s="136"/>
      <c r="C67" s="28" t="s">
        <v>83</v>
      </c>
      <c r="D67" s="10" t="s">
        <v>82</v>
      </c>
      <c r="E67" s="10">
        <v>1.36</v>
      </c>
      <c r="F67" s="12">
        <f>1.5*1.5*1*0.95*1*E67</f>
        <v>2.907</v>
      </c>
      <c r="G67" s="12"/>
      <c r="H67" s="12">
        <f>F67*G67</f>
        <v>0</v>
      </c>
      <c r="I67" s="12"/>
      <c r="J67" s="12"/>
      <c r="K67" s="12"/>
      <c r="L67" s="12"/>
      <c r="M67" s="82">
        <f>H67+J67+L67</f>
        <v>0</v>
      </c>
    </row>
    <row r="68" spans="1:13" ht="20.25" customHeight="1" x14ac:dyDescent="0.3">
      <c r="A68" s="135"/>
      <c r="B68" s="136"/>
      <c r="C68" s="28" t="s">
        <v>84</v>
      </c>
      <c r="D68" s="10" t="s">
        <v>30</v>
      </c>
      <c r="E68" s="10">
        <v>0.41</v>
      </c>
      <c r="F68" s="12">
        <f>F62*E68</f>
        <v>1.2658749999999996</v>
      </c>
      <c r="G68" s="12"/>
      <c r="H68" s="12">
        <f t="shared" si="4"/>
        <v>0</v>
      </c>
      <c r="I68" s="12"/>
      <c r="J68" s="12"/>
      <c r="K68" s="12"/>
      <c r="L68" s="12"/>
      <c r="M68" s="82">
        <f t="shared" si="5"/>
        <v>0</v>
      </c>
    </row>
    <row r="69" spans="1:13" ht="20.25" customHeight="1" x14ac:dyDescent="0.3">
      <c r="A69" s="135"/>
      <c r="B69" s="136"/>
      <c r="C69" s="28" t="s">
        <v>85</v>
      </c>
      <c r="D69" s="10" t="s">
        <v>30</v>
      </c>
      <c r="E69" s="10">
        <v>0.157</v>
      </c>
      <c r="F69" s="12">
        <f>F62*E69</f>
        <v>0.48473749999999993</v>
      </c>
      <c r="G69" s="12"/>
      <c r="H69" s="12">
        <f t="shared" si="4"/>
        <v>0</v>
      </c>
      <c r="I69" s="12"/>
      <c r="J69" s="12"/>
      <c r="K69" s="12"/>
      <c r="L69" s="12"/>
      <c r="M69" s="82">
        <f t="shared" si="5"/>
        <v>0</v>
      </c>
    </row>
    <row r="70" spans="1:13" ht="20.25" customHeight="1" x14ac:dyDescent="0.3">
      <c r="A70" s="135"/>
      <c r="B70" s="136"/>
      <c r="C70" s="28" t="s">
        <v>67</v>
      </c>
      <c r="D70" s="10" t="s">
        <v>60</v>
      </c>
      <c r="E70" s="10">
        <v>61</v>
      </c>
      <c r="F70" s="12">
        <f>F62*E70</f>
        <v>188.33749999999998</v>
      </c>
      <c r="G70" s="45"/>
      <c r="H70" s="12">
        <f t="shared" si="4"/>
        <v>0</v>
      </c>
      <c r="I70" s="12"/>
      <c r="J70" s="12"/>
      <c r="K70" s="12"/>
      <c r="L70" s="12"/>
      <c r="M70" s="82">
        <f t="shared" si="5"/>
        <v>0</v>
      </c>
    </row>
    <row r="71" spans="1:13" ht="20.25" customHeight="1" x14ac:dyDescent="0.3">
      <c r="A71" s="135"/>
      <c r="B71" s="136"/>
      <c r="C71" s="28" t="s">
        <v>86</v>
      </c>
      <c r="D71" s="10" t="s">
        <v>69</v>
      </c>
      <c r="E71" s="10"/>
      <c r="F71" s="12">
        <v>2</v>
      </c>
      <c r="G71" s="12"/>
      <c r="H71" s="12">
        <f t="shared" si="4"/>
        <v>0</v>
      </c>
      <c r="I71" s="12"/>
      <c r="J71" s="12"/>
      <c r="K71" s="12"/>
      <c r="L71" s="12"/>
      <c r="M71" s="82">
        <f t="shared" si="5"/>
        <v>0</v>
      </c>
    </row>
    <row r="72" spans="1:13" ht="17.25" customHeight="1" x14ac:dyDescent="0.3">
      <c r="A72" s="135"/>
      <c r="B72" s="136"/>
      <c r="C72" s="28" t="s">
        <v>51</v>
      </c>
      <c r="D72" s="10" t="s">
        <v>2</v>
      </c>
      <c r="E72" s="10">
        <v>6.61</v>
      </c>
      <c r="F72" s="12">
        <f>F62*E72</f>
        <v>20.408374999999996</v>
      </c>
      <c r="G72" s="12"/>
      <c r="H72" s="12">
        <f t="shared" si="4"/>
        <v>0</v>
      </c>
      <c r="I72" s="12"/>
      <c r="J72" s="12"/>
      <c r="K72" s="12"/>
      <c r="L72" s="12"/>
      <c r="M72" s="82">
        <f t="shared" si="5"/>
        <v>0</v>
      </c>
    </row>
    <row r="73" spans="1:13" ht="31.5" x14ac:dyDescent="0.3">
      <c r="A73" s="135">
        <v>15</v>
      </c>
      <c r="B73" s="150" t="s">
        <v>87</v>
      </c>
      <c r="C73" s="9" t="s">
        <v>88</v>
      </c>
      <c r="D73" s="12" t="s">
        <v>89</v>
      </c>
      <c r="E73" s="46"/>
      <c r="F73" s="15">
        <v>454</v>
      </c>
      <c r="G73" s="47"/>
      <c r="H73" s="47"/>
      <c r="I73" s="47"/>
      <c r="J73" s="47"/>
      <c r="K73" s="47"/>
      <c r="L73" s="47"/>
      <c r="M73" s="90"/>
    </row>
    <row r="74" spans="1:13" ht="15.75" customHeight="1" x14ac:dyDescent="0.3">
      <c r="A74" s="135"/>
      <c r="B74" s="150"/>
      <c r="C74" s="25" t="s">
        <v>90</v>
      </c>
      <c r="D74" s="12" t="s">
        <v>32</v>
      </c>
      <c r="E74" s="46">
        <v>9.6000000000000002E-2</v>
      </c>
      <c r="F74" s="24">
        <f>F73*E74</f>
        <v>43.584000000000003</v>
      </c>
      <c r="G74" s="47"/>
      <c r="H74" s="47"/>
      <c r="I74" s="16"/>
      <c r="J74" s="16">
        <f>F74*I74</f>
        <v>0</v>
      </c>
      <c r="K74" s="16"/>
      <c r="L74" s="16"/>
      <c r="M74" s="83">
        <f>H74+J74+L74</f>
        <v>0</v>
      </c>
    </row>
    <row r="75" spans="1:13" ht="15.75" customHeight="1" x14ac:dyDescent="0.3">
      <c r="A75" s="135"/>
      <c r="B75" s="150"/>
      <c r="C75" s="25" t="s">
        <v>91</v>
      </c>
      <c r="D75" s="12" t="s">
        <v>2</v>
      </c>
      <c r="E75" s="46">
        <v>4.4999999999999998E-2</v>
      </c>
      <c r="F75" s="24">
        <f>F73*E75</f>
        <v>20.43</v>
      </c>
      <c r="G75" s="47"/>
      <c r="H75" s="47"/>
      <c r="I75" s="16"/>
      <c r="J75" s="16"/>
      <c r="K75" s="16"/>
      <c r="L75" s="16">
        <f>F75*K75</f>
        <v>0</v>
      </c>
      <c r="M75" s="83">
        <f>H75+J75+L75</f>
        <v>0</v>
      </c>
    </row>
    <row r="76" spans="1:13" x14ac:dyDescent="0.3">
      <c r="A76" s="135"/>
      <c r="B76" s="150"/>
      <c r="C76" s="25" t="s">
        <v>8</v>
      </c>
      <c r="D76" s="12"/>
      <c r="E76" s="46"/>
      <c r="F76" s="24"/>
      <c r="G76" s="47"/>
      <c r="H76" s="47"/>
      <c r="I76" s="47"/>
      <c r="J76" s="47"/>
      <c r="K76" s="47"/>
      <c r="L76" s="47"/>
      <c r="M76" s="90"/>
    </row>
    <row r="77" spans="1:13" ht="15.75" customHeight="1" x14ac:dyDescent="0.3">
      <c r="A77" s="135"/>
      <c r="B77" s="150"/>
      <c r="C77" s="25" t="s">
        <v>92</v>
      </c>
      <c r="D77" s="12" t="s">
        <v>89</v>
      </c>
      <c r="E77" s="46">
        <v>1.01</v>
      </c>
      <c r="F77" s="24">
        <f>F73*E77</f>
        <v>458.54</v>
      </c>
      <c r="G77" s="16"/>
      <c r="H77" s="16">
        <f>F77*G77</f>
        <v>0</v>
      </c>
      <c r="I77" s="16"/>
      <c r="J77" s="16"/>
      <c r="K77" s="16"/>
      <c r="L77" s="16"/>
      <c r="M77" s="83">
        <f>H77+J77+L77</f>
        <v>0</v>
      </c>
    </row>
    <row r="78" spans="1:13" ht="15.75" customHeight="1" x14ac:dyDescent="0.3">
      <c r="A78" s="135"/>
      <c r="B78" s="150"/>
      <c r="C78" s="25" t="s">
        <v>93</v>
      </c>
      <c r="D78" s="12" t="s">
        <v>2</v>
      </c>
      <c r="E78" s="46">
        <v>5.9999999999999995E-4</v>
      </c>
      <c r="F78" s="24">
        <f>F73*E78</f>
        <v>0.27239999999999998</v>
      </c>
      <c r="G78" s="16"/>
      <c r="H78" s="16">
        <f>F78*G78</f>
        <v>0</v>
      </c>
      <c r="I78" s="16"/>
      <c r="J78" s="16"/>
      <c r="K78" s="16"/>
      <c r="L78" s="16"/>
      <c r="M78" s="83">
        <f>H78+J78+L78</f>
        <v>0</v>
      </c>
    </row>
    <row r="79" spans="1:13" ht="31.5" x14ac:dyDescent="0.3">
      <c r="A79" s="137">
        <v>16</v>
      </c>
      <c r="B79" s="144" t="s">
        <v>87</v>
      </c>
      <c r="C79" s="9" t="s">
        <v>94</v>
      </c>
      <c r="D79" s="12" t="s">
        <v>89</v>
      </c>
      <c r="E79" s="46"/>
      <c r="F79" s="15">
        <v>60</v>
      </c>
      <c r="G79" s="47"/>
      <c r="H79" s="47"/>
      <c r="I79" s="47"/>
      <c r="J79" s="47"/>
      <c r="K79" s="47"/>
      <c r="L79" s="47"/>
      <c r="M79" s="90"/>
    </row>
    <row r="80" spans="1:13" ht="15.75" customHeight="1" x14ac:dyDescent="0.3">
      <c r="A80" s="138"/>
      <c r="B80" s="145"/>
      <c r="C80" s="25" t="s">
        <v>90</v>
      </c>
      <c r="D80" s="12" t="s">
        <v>32</v>
      </c>
      <c r="E80" s="46">
        <v>9.6000000000000002E-2</v>
      </c>
      <c r="F80" s="24">
        <f>F79*E80</f>
        <v>5.76</v>
      </c>
      <c r="G80" s="47"/>
      <c r="H80" s="47"/>
      <c r="I80" s="16"/>
      <c r="J80" s="16">
        <f>F80*I80</f>
        <v>0</v>
      </c>
      <c r="K80" s="16"/>
      <c r="L80" s="16"/>
      <c r="M80" s="83">
        <f>H80+J80+L80</f>
        <v>0</v>
      </c>
    </row>
    <row r="81" spans="1:13" ht="15.75" customHeight="1" x14ac:dyDescent="0.3">
      <c r="A81" s="138"/>
      <c r="B81" s="145"/>
      <c r="C81" s="25" t="s">
        <v>91</v>
      </c>
      <c r="D81" s="12" t="s">
        <v>2</v>
      </c>
      <c r="E81" s="46">
        <v>4.4999999999999998E-2</v>
      </c>
      <c r="F81" s="24">
        <f>F79*E81</f>
        <v>2.6999999999999997</v>
      </c>
      <c r="G81" s="47"/>
      <c r="H81" s="47"/>
      <c r="I81" s="16"/>
      <c r="J81" s="16"/>
      <c r="K81" s="16"/>
      <c r="L81" s="16">
        <f>F81*K81</f>
        <v>0</v>
      </c>
      <c r="M81" s="83">
        <f>H81+J81+L81</f>
        <v>0</v>
      </c>
    </row>
    <row r="82" spans="1:13" x14ac:dyDescent="0.3">
      <c r="A82" s="138"/>
      <c r="B82" s="145"/>
      <c r="C82" s="25" t="s">
        <v>8</v>
      </c>
      <c r="D82" s="12"/>
      <c r="E82" s="46"/>
      <c r="F82" s="24"/>
      <c r="G82" s="47"/>
      <c r="H82" s="47"/>
      <c r="I82" s="47"/>
      <c r="J82" s="47"/>
      <c r="K82" s="47"/>
      <c r="L82" s="47"/>
      <c r="M82" s="90"/>
    </row>
    <row r="83" spans="1:13" ht="15.75" customHeight="1" x14ac:dyDescent="0.3">
      <c r="A83" s="138"/>
      <c r="B83" s="145"/>
      <c r="C83" s="25" t="s">
        <v>95</v>
      </c>
      <c r="D83" s="12" t="s">
        <v>89</v>
      </c>
      <c r="E83" s="46">
        <v>1.01</v>
      </c>
      <c r="F83" s="24">
        <f>F79*E83</f>
        <v>60.6</v>
      </c>
      <c r="G83" s="16"/>
      <c r="H83" s="16">
        <f>F83*G83</f>
        <v>0</v>
      </c>
      <c r="I83" s="16"/>
      <c r="J83" s="16"/>
      <c r="K83" s="16"/>
      <c r="L83" s="16"/>
      <c r="M83" s="83">
        <f>H83+J83+L83</f>
        <v>0</v>
      </c>
    </row>
    <row r="84" spans="1:13" ht="15.75" customHeight="1" x14ac:dyDescent="0.3">
      <c r="A84" s="139"/>
      <c r="B84" s="146"/>
      <c r="C84" s="25" t="s">
        <v>93</v>
      </c>
      <c r="D84" s="12" t="s">
        <v>2</v>
      </c>
      <c r="E84" s="46">
        <v>5.9999999999999995E-4</v>
      </c>
      <c r="F84" s="24">
        <f>F79*E84</f>
        <v>3.5999999999999997E-2</v>
      </c>
      <c r="G84" s="16"/>
      <c r="H84" s="16">
        <f>F84*G84</f>
        <v>0</v>
      </c>
      <c r="I84" s="16"/>
      <c r="J84" s="16"/>
      <c r="K84" s="16"/>
      <c r="L84" s="16"/>
      <c r="M84" s="83">
        <f>H84+J84+L84</f>
        <v>0</v>
      </c>
    </row>
    <row r="85" spans="1:13" ht="51.75" customHeight="1" x14ac:dyDescent="0.3">
      <c r="A85" s="137">
        <v>17</v>
      </c>
      <c r="B85" s="144" t="s">
        <v>87</v>
      </c>
      <c r="C85" s="9" t="s">
        <v>96</v>
      </c>
      <c r="D85" s="12" t="s">
        <v>89</v>
      </c>
      <c r="E85" s="46"/>
      <c r="F85" s="15">
        <v>80</v>
      </c>
      <c r="G85" s="47"/>
      <c r="H85" s="47"/>
      <c r="I85" s="47"/>
      <c r="J85" s="47"/>
      <c r="K85" s="47"/>
      <c r="L85" s="47"/>
      <c r="M85" s="90"/>
    </row>
    <row r="86" spans="1:13" ht="15.75" customHeight="1" x14ac:dyDescent="0.3">
      <c r="A86" s="138"/>
      <c r="B86" s="145"/>
      <c r="C86" s="25" t="s">
        <v>90</v>
      </c>
      <c r="D86" s="12" t="s">
        <v>32</v>
      </c>
      <c r="E86" s="46">
        <v>9.6000000000000002E-2</v>
      </c>
      <c r="F86" s="24">
        <f>F85*E86</f>
        <v>7.68</v>
      </c>
      <c r="G86" s="47"/>
      <c r="H86" s="47"/>
      <c r="I86" s="16"/>
      <c r="J86" s="16">
        <f>F86*I86</f>
        <v>0</v>
      </c>
      <c r="K86" s="16"/>
      <c r="L86" s="16"/>
      <c r="M86" s="83">
        <f>H86+J86+L86</f>
        <v>0</v>
      </c>
    </row>
    <row r="87" spans="1:13" ht="15.75" customHeight="1" x14ac:dyDescent="0.3">
      <c r="A87" s="138"/>
      <c r="B87" s="145"/>
      <c r="C87" s="25" t="s">
        <v>91</v>
      </c>
      <c r="D87" s="12" t="s">
        <v>2</v>
      </c>
      <c r="E87" s="46">
        <v>4.4999999999999998E-2</v>
      </c>
      <c r="F87" s="24">
        <f>F85*E87</f>
        <v>3.5999999999999996</v>
      </c>
      <c r="G87" s="47"/>
      <c r="H87" s="47"/>
      <c r="I87" s="16"/>
      <c r="J87" s="16"/>
      <c r="K87" s="16"/>
      <c r="L87" s="16">
        <f>F87*K87</f>
        <v>0</v>
      </c>
      <c r="M87" s="83">
        <f>H87+J87+L87</f>
        <v>0</v>
      </c>
    </row>
    <row r="88" spans="1:13" x14ac:dyDescent="0.3">
      <c r="A88" s="138"/>
      <c r="B88" s="145"/>
      <c r="C88" s="25" t="s">
        <v>8</v>
      </c>
      <c r="D88" s="12"/>
      <c r="E88" s="46"/>
      <c r="F88" s="24"/>
      <c r="G88" s="47"/>
      <c r="H88" s="47"/>
      <c r="I88" s="47"/>
      <c r="J88" s="47"/>
      <c r="K88" s="47"/>
      <c r="L88" s="47"/>
      <c r="M88" s="90"/>
    </row>
    <row r="89" spans="1:13" ht="15.75" customHeight="1" x14ac:dyDescent="0.3">
      <c r="A89" s="138"/>
      <c r="B89" s="145"/>
      <c r="C89" s="25" t="s">
        <v>97</v>
      </c>
      <c r="D89" s="12" t="s">
        <v>89</v>
      </c>
      <c r="E89" s="46">
        <v>1.01</v>
      </c>
      <c r="F89" s="24">
        <f>15*5*E89</f>
        <v>75.75</v>
      </c>
      <c r="G89" s="16"/>
      <c r="H89" s="16">
        <f>F89*G89</f>
        <v>0</v>
      </c>
      <c r="I89" s="16"/>
      <c r="J89" s="16"/>
      <c r="K89" s="16"/>
      <c r="L89" s="16"/>
      <c r="M89" s="83">
        <f>H89+J89+L89</f>
        <v>0</v>
      </c>
    </row>
    <row r="90" spans="1:13" ht="15.75" customHeight="1" x14ac:dyDescent="0.3">
      <c r="A90" s="138"/>
      <c r="B90" s="145"/>
      <c r="C90" s="25" t="s">
        <v>98</v>
      </c>
      <c r="D90" s="12" t="s">
        <v>89</v>
      </c>
      <c r="E90" s="46">
        <v>1.01</v>
      </c>
      <c r="F90" s="24">
        <f>5*E90</f>
        <v>5.05</v>
      </c>
      <c r="G90" s="16"/>
      <c r="H90" s="16">
        <f>F90*G90</f>
        <v>0</v>
      </c>
      <c r="I90" s="16"/>
      <c r="J90" s="16"/>
      <c r="K90" s="16"/>
      <c r="L90" s="16"/>
      <c r="M90" s="83">
        <f>H90+J90+L90</f>
        <v>0</v>
      </c>
    </row>
    <row r="91" spans="1:13" ht="15.75" customHeight="1" x14ac:dyDescent="0.3">
      <c r="A91" s="139"/>
      <c r="B91" s="146"/>
      <c r="C91" s="25" t="s">
        <v>93</v>
      </c>
      <c r="D91" s="12" t="s">
        <v>2</v>
      </c>
      <c r="E91" s="46">
        <v>5.9999999999999995E-4</v>
      </c>
      <c r="F91" s="24">
        <f>F85*E91</f>
        <v>4.7999999999999994E-2</v>
      </c>
      <c r="G91" s="16"/>
      <c r="H91" s="16">
        <f>F91*G91</f>
        <v>0</v>
      </c>
      <c r="I91" s="16"/>
      <c r="J91" s="16"/>
      <c r="K91" s="16"/>
      <c r="L91" s="16"/>
      <c r="M91" s="83">
        <f>H91+J91+L91</f>
        <v>0</v>
      </c>
    </row>
    <row r="92" spans="1:13" ht="15.75" customHeight="1" x14ac:dyDescent="0.3">
      <c r="A92" s="135">
        <v>18</v>
      </c>
      <c r="B92" s="136" t="s">
        <v>99</v>
      </c>
      <c r="C92" s="9" t="s">
        <v>100</v>
      </c>
      <c r="D92" s="10" t="s">
        <v>101</v>
      </c>
      <c r="E92" s="10"/>
      <c r="F92" s="11">
        <v>17</v>
      </c>
      <c r="G92" s="48"/>
      <c r="H92" s="49"/>
      <c r="I92" s="41"/>
      <c r="J92" s="41"/>
      <c r="K92" s="41"/>
      <c r="L92" s="41"/>
      <c r="M92" s="88"/>
    </row>
    <row r="93" spans="1:13" ht="15.75" customHeight="1" x14ac:dyDescent="0.3">
      <c r="A93" s="135"/>
      <c r="B93" s="136"/>
      <c r="C93" s="13" t="s">
        <v>35</v>
      </c>
      <c r="D93" s="10" t="s">
        <v>32</v>
      </c>
      <c r="E93" s="10">
        <v>1.51</v>
      </c>
      <c r="F93" s="12">
        <f>F92*E93</f>
        <v>25.67</v>
      </c>
      <c r="G93" s="48"/>
      <c r="H93" s="49"/>
      <c r="I93" s="41"/>
      <c r="J93" s="41">
        <f>F93*I93</f>
        <v>0</v>
      </c>
      <c r="K93" s="41"/>
      <c r="L93" s="41"/>
      <c r="M93" s="88">
        <f>H93+J93+L93</f>
        <v>0</v>
      </c>
    </row>
    <row r="94" spans="1:13" ht="15.75" customHeight="1" x14ac:dyDescent="0.3">
      <c r="A94" s="135"/>
      <c r="B94" s="136"/>
      <c r="C94" s="13" t="s">
        <v>80</v>
      </c>
      <c r="D94" s="10" t="s">
        <v>2</v>
      </c>
      <c r="E94" s="10">
        <v>0.13</v>
      </c>
      <c r="F94" s="12">
        <f>F92*E94</f>
        <v>2.21</v>
      </c>
      <c r="G94" s="41"/>
      <c r="H94" s="41"/>
      <c r="I94" s="41"/>
      <c r="J94" s="41"/>
      <c r="K94" s="41"/>
      <c r="L94" s="41">
        <f>F94*K94</f>
        <v>0</v>
      </c>
      <c r="M94" s="88">
        <f>H94+J94+L94</f>
        <v>0</v>
      </c>
    </row>
    <row r="95" spans="1:13" x14ac:dyDescent="0.3">
      <c r="A95" s="135"/>
      <c r="B95" s="136"/>
      <c r="C95" s="13" t="s">
        <v>45</v>
      </c>
      <c r="D95" s="10"/>
      <c r="E95" s="10"/>
      <c r="F95" s="12"/>
      <c r="G95" s="41"/>
      <c r="H95" s="41"/>
      <c r="I95" s="41"/>
      <c r="J95" s="41"/>
      <c r="K95" s="41"/>
      <c r="L95" s="41"/>
      <c r="M95" s="88"/>
    </row>
    <row r="96" spans="1:13" ht="22.5" customHeight="1" x14ac:dyDescent="0.3">
      <c r="A96" s="135"/>
      <c r="B96" s="136"/>
      <c r="C96" s="13" t="s">
        <v>102</v>
      </c>
      <c r="D96" s="10" t="s">
        <v>101</v>
      </c>
      <c r="E96" s="10"/>
      <c r="F96" s="12">
        <v>15</v>
      </c>
      <c r="G96" s="41"/>
      <c r="H96" s="41">
        <f>F96*G96</f>
        <v>0</v>
      </c>
      <c r="I96" s="41"/>
      <c r="J96" s="41"/>
      <c r="K96" s="41"/>
      <c r="L96" s="41"/>
      <c r="M96" s="88">
        <f>H96+J96+L96</f>
        <v>0</v>
      </c>
    </row>
    <row r="97" spans="1:13" ht="31.5" x14ac:dyDescent="0.3">
      <c r="A97" s="135"/>
      <c r="B97" s="136"/>
      <c r="C97" s="13" t="s">
        <v>103</v>
      </c>
      <c r="D97" s="10" t="s">
        <v>101</v>
      </c>
      <c r="E97" s="10"/>
      <c r="F97" s="12">
        <v>1</v>
      </c>
      <c r="G97" s="41"/>
      <c r="H97" s="41">
        <f>F97*G97</f>
        <v>0</v>
      </c>
      <c r="I97" s="41"/>
      <c r="J97" s="41"/>
      <c r="K97" s="41"/>
      <c r="L97" s="41"/>
      <c r="M97" s="88">
        <f>H97+J97+L97</f>
        <v>0</v>
      </c>
    </row>
    <row r="98" spans="1:13" x14ac:dyDescent="0.3">
      <c r="A98" s="135"/>
      <c r="B98" s="136"/>
      <c r="C98" s="13" t="s">
        <v>104</v>
      </c>
      <c r="D98" s="10" t="s">
        <v>101</v>
      </c>
      <c r="E98" s="10"/>
      <c r="F98" s="12">
        <v>1</v>
      </c>
      <c r="G98" s="41"/>
      <c r="H98" s="41">
        <f>F98*G98</f>
        <v>0</v>
      </c>
      <c r="I98" s="41"/>
      <c r="J98" s="41"/>
      <c r="K98" s="41"/>
      <c r="L98" s="41"/>
      <c r="M98" s="88">
        <f>H98+J98+L98</f>
        <v>0</v>
      </c>
    </row>
    <row r="99" spans="1:13" x14ac:dyDescent="0.3">
      <c r="A99" s="135"/>
      <c r="B99" s="136"/>
      <c r="C99" s="13" t="s">
        <v>51</v>
      </c>
      <c r="D99" s="10" t="s">
        <v>2</v>
      </c>
      <c r="E99" s="10">
        <v>7.0000000000000007E-2</v>
      </c>
      <c r="F99" s="12">
        <f>F92*E99</f>
        <v>1.1900000000000002</v>
      </c>
      <c r="G99" s="41"/>
      <c r="H99" s="41">
        <f>F99*G99</f>
        <v>0</v>
      </c>
      <c r="I99" s="41"/>
      <c r="J99" s="41"/>
      <c r="K99" s="41"/>
      <c r="L99" s="41"/>
      <c r="M99" s="88">
        <f>H99+J99+L99</f>
        <v>0</v>
      </c>
    </row>
    <row r="100" spans="1:13" ht="15.75" customHeight="1" x14ac:dyDescent="0.3">
      <c r="A100" s="135">
        <v>19</v>
      </c>
      <c r="B100" s="136" t="s">
        <v>105</v>
      </c>
      <c r="C100" s="50" t="s">
        <v>106</v>
      </c>
      <c r="D100" s="10" t="s">
        <v>101</v>
      </c>
      <c r="E100" s="14"/>
      <c r="F100" s="51">
        <v>6</v>
      </c>
      <c r="G100" s="16"/>
      <c r="H100" s="16"/>
      <c r="I100" s="16"/>
      <c r="J100" s="16"/>
      <c r="K100" s="16"/>
      <c r="L100" s="16"/>
      <c r="M100" s="83"/>
    </row>
    <row r="101" spans="1:13" ht="15.75" customHeight="1" x14ac:dyDescent="0.3">
      <c r="A101" s="135"/>
      <c r="B101" s="136"/>
      <c r="C101" s="28" t="s">
        <v>79</v>
      </c>
      <c r="D101" s="10" t="s">
        <v>32</v>
      </c>
      <c r="E101" s="14">
        <v>2.29</v>
      </c>
      <c r="F101" s="16">
        <f>F100*E101</f>
        <v>13.74</v>
      </c>
      <c r="G101" s="16"/>
      <c r="H101" s="52"/>
      <c r="I101" s="16"/>
      <c r="J101" s="16">
        <f>F101*I101</f>
        <v>0</v>
      </c>
      <c r="K101" s="16"/>
      <c r="L101" s="16"/>
      <c r="M101" s="83">
        <f>H101+J101+L101</f>
        <v>0</v>
      </c>
    </row>
    <row r="102" spans="1:13" ht="15.75" customHeight="1" x14ac:dyDescent="0.3">
      <c r="A102" s="135"/>
      <c r="B102" s="136"/>
      <c r="C102" s="28" t="s">
        <v>107</v>
      </c>
      <c r="D102" s="10" t="s">
        <v>2</v>
      </c>
      <c r="E102" s="14">
        <v>0.09</v>
      </c>
      <c r="F102" s="16">
        <f>F100*E102</f>
        <v>0.54</v>
      </c>
      <c r="G102" s="16"/>
      <c r="H102" s="16"/>
      <c r="I102" s="16"/>
      <c r="J102" s="16"/>
      <c r="K102" s="16"/>
      <c r="L102" s="16">
        <f>F102*K102</f>
        <v>0</v>
      </c>
      <c r="M102" s="83">
        <f>H102+J102+L102</f>
        <v>0</v>
      </c>
    </row>
    <row r="103" spans="1:13" x14ac:dyDescent="0.3">
      <c r="A103" s="135"/>
      <c r="B103" s="136"/>
      <c r="C103" s="28" t="s">
        <v>45</v>
      </c>
      <c r="D103" s="10"/>
      <c r="E103" s="14"/>
      <c r="F103" s="16"/>
      <c r="G103" s="16"/>
      <c r="H103" s="16"/>
      <c r="I103" s="16"/>
      <c r="J103" s="16"/>
      <c r="K103" s="16"/>
      <c r="L103" s="16"/>
      <c r="M103" s="83"/>
    </row>
    <row r="104" spans="1:13" ht="15.75" customHeight="1" x14ac:dyDescent="0.3">
      <c r="A104" s="135"/>
      <c r="B104" s="136"/>
      <c r="C104" s="28" t="s">
        <v>108</v>
      </c>
      <c r="D104" s="10" t="s">
        <v>101</v>
      </c>
      <c r="E104" s="14"/>
      <c r="F104" s="20">
        <v>4</v>
      </c>
      <c r="G104" s="16"/>
      <c r="H104" s="16">
        <f>F104*G104</f>
        <v>0</v>
      </c>
      <c r="I104" s="16"/>
      <c r="J104" s="16"/>
      <c r="K104" s="16"/>
      <c r="L104" s="16"/>
      <c r="M104" s="83">
        <f>H104+J104+L104</f>
        <v>0</v>
      </c>
    </row>
    <row r="105" spans="1:13" ht="15.75" customHeight="1" x14ac:dyDescent="0.3">
      <c r="A105" s="135"/>
      <c r="B105" s="136"/>
      <c r="C105" s="28" t="s">
        <v>109</v>
      </c>
      <c r="D105" s="10" t="s">
        <v>101</v>
      </c>
      <c r="E105" s="14"/>
      <c r="F105" s="20">
        <v>1</v>
      </c>
      <c r="G105" s="16"/>
      <c r="H105" s="16">
        <f>F105*G105</f>
        <v>0</v>
      </c>
      <c r="I105" s="16"/>
      <c r="J105" s="16"/>
      <c r="K105" s="16"/>
      <c r="L105" s="16"/>
      <c r="M105" s="83">
        <f>H105+J105+L105</f>
        <v>0</v>
      </c>
    </row>
    <row r="106" spans="1:13" ht="15.75" customHeight="1" x14ac:dyDescent="0.3">
      <c r="A106" s="135"/>
      <c r="B106" s="136"/>
      <c r="C106" s="28" t="s">
        <v>110</v>
      </c>
      <c r="D106" s="10" t="s">
        <v>101</v>
      </c>
      <c r="E106" s="14"/>
      <c r="F106" s="20">
        <v>1</v>
      </c>
      <c r="G106" s="16"/>
      <c r="H106" s="16">
        <f>F106*G106</f>
        <v>0</v>
      </c>
      <c r="I106" s="16"/>
      <c r="J106" s="16"/>
      <c r="K106" s="16"/>
      <c r="L106" s="16"/>
      <c r="M106" s="83">
        <f>H106+J106+L106</f>
        <v>0</v>
      </c>
    </row>
    <row r="107" spans="1:13" ht="15.75" customHeight="1" x14ac:dyDescent="0.3">
      <c r="A107" s="135"/>
      <c r="B107" s="136"/>
      <c r="C107" s="28" t="s">
        <v>51</v>
      </c>
      <c r="D107" s="10" t="s">
        <v>2</v>
      </c>
      <c r="E107" s="14">
        <v>0.68</v>
      </c>
      <c r="F107" s="16">
        <f>F100*E107</f>
        <v>4.08</v>
      </c>
      <c r="G107" s="16"/>
      <c r="H107" s="16">
        <f>F107*G107</f>
        <v>0</v>
      </c>
      <c r="I107" s="16"/>
      <c r="J107" s="16"/>
      <c r="K107" s="16"/>
      <c r="L107" s="16"/>
      <c r="M107" s="83">
        <f>H107+J107+L107</f>
        <v>0</v>
      </c>
    </row>
    <row r="108" spans="1:13" ht="15.75" customHeight="1" x14ac:dyDescent="0.3">
      <c r="A108" s="137">
        <v>20</v>
      </c>
      <c r="B108" s="140" t="s">
        <v>111</v>
      </c>
      <c r="C108" s="9" t="s">
        <v>112</v>
      </c>
      <c r="D108" s="10" t="s">
        <v>101</v>
      </c>
      <c r="E108" s="10"/>
      <c r="F108" s="24">
        <v>1</v>
      </c>
      <c r="G108" s="24"/>
      <c r="H108" s="53"/>
      <c r="I108" s="24"/>
      <c r="J108" s="24"/>
      <c r="K108" s="24"/>
      <c r="L108" s="24"/>
      <c r="M108" s="91"/>
    </row>
    <row r="109" spans="1:13" ht="18.75" customHeight="1" x14ac:dyDescent="0.3">
      <c r="A109" s="138"/>
      <c r="B109" s="141"/>
      <c r="C109" s="13" t="s">
        <v>35</v>
      </c>
      <c r="D109" s="10" t="s">
        <v>32</v>
      </c>
      <c r="E109" s="10">
        <v>16.8</v>
      </c>
      <c r="F109" s="24">
        <f>F108*E109</f>
        <v>16.8</v>
      </c>
      <c r="G109" s="24"/>
      <c r="H109" s="53"/>
      <c r="I109" s="24"/>
      <c r="J109" s="24">
        <f>F109*I109</f>
        <v>0</v>
      </c>
      <c r="K109" s="24"/>
      <c r="L109" s="24"/>
      <c r="M109" s="91">
        <f>H109+J109+L109</f>
        <v>0</v>
      </c>
    </row>
    <row r="110" spans="1:13" ht="18.75" customHeight="1" x14ac:dyDescent="0.3">
      <c r="A110" s="138"/>
      <c r="B110" s="141"/>
      <c r="C110" s="13" t="s">
        <v>45</v>
      </c>
      <c r="D110" s="10"/>
      <c r="E110" s="10"/>
      <c r="F110" s="24"/>
      <c r="G110" s="24"/>
      <c r="H110" s="24"/>
      <c r="I110" s="24"/>
      <c r="J110" s="24"/>
      <c r="K110" s="24"/>
      <c r="L110" s="24"/>
      <c r="M110" s="91"/>
    </row>
    <row r="111" spans="1:13" ht="18.75" customHeight="1" x14ac:dyDescent="0.3">
      <c r="A111" s="138"/>
      <c r="B111" s="141"/>
      <c r="C111" s="13" t="s">
        <v>85</v>
      </c>
      <c r="D111" s="10" t="s">
        <v>30</v>
      </c>
      <c r="E111" s="10">
        <v>0.05</v>
      </c>
      <c r="F111" s="24">
        <f>F108*E111</f>
        <v>0.05</v>
      </c>
      <c r="G111" s="24"/>
      <c r="H111" s="24">
        <f>F111*G111</f>
        <v>0</v>
      </c>
      <c r="I111" s="24"/>
      <c r="J111" s="24"/>
      <c r="K111" s="24"/>
      <c r="L111" s="24"/>
      <c r="M111" s="91">
        <f>H111+J111+L111</f>
        <v>0</v>
      </c>
    </row>
    <row r="112" spans="1:13" ht="18.75" customHeight="1" x14ac:dyDescent="0.3">
      <c r="A112" s="138"/>
      <c r="B112" s="141"/>
      <c r="C112" s="13" t="s">
        <v>46</v>
      </c>
      <c r="D112" s="10" t="s">
        <v>30</v>
      </c>
      <c r="E112" s="10">
        <v>0.2</v>
      </c>
      <c r="F112" s="24">
        <f>F108*E112</f>
        <v>0.2</v>
      </c>
      <c r="G112" s="24"/>
      <c r="H112" s="24">
        <f>F112*G112</f>
        <v>0</v>
      </c>
      <c r="I112" s="24"/>
      <c r="J112" s="24"/>
      <c r="K112" s="24"/>
      <c r="L112" s="24"/>
      <c r="M112" s="91">
        <f>H112+J112+L112</f>
        <v>0</v>
      </c>
    </row>
    <row r="113" spans="1:13" ht="18.75" customHeight="1" x14ac:dyDescent="0.3">
      <c r="A113" s="139"/>
      <c r="B113" s="142"/>
      <c r="C113" s="13" t="s">
        <v>51</v>
      </c>
      <c r="D113" s="10" t="s">
        <v>2</v>
      </c>
      <c r="E113" s="10">
        <v>1.07</v>
      </c>
      <c r="F113" s="24">
        <f>F108*E113</f>
        <v>1.07</v>
      </c>
      <c r="G113" s="24"/>
      <c r="H113" s="24">
        <f>F113*G113</f>
        <v>0</v>
      </c>
      <c r="I113" s="24"/>
      <c r="J113" s="24"/>
      <c r="K113" s="24"/>
      <c r="L113" s="24"/>
      <c r="M113" s="91">
        <f>H113+J113+L113</f>
        <v>0</v>
      </c>
    </row>
    <row r="114" spans="1:13" ht="31.5" x14ac:dyDescent="0.3">
      <c r="A114" s="85">
        <v>21</v>
      </c>
      <c r="B114" s="54"/>
      <c r="C114" s="25" t="s">
        <v>113</v>
      </c>
      <c r="D114" s="10" t="s">
        <v>101</v>
      </c>
      <c r="E114" s="10"/>
      <c r="F114" s="12">
        <v>3</v>
      </c>
      <c r="G114" s="12"/>
      <c r="H114" s="12">
        <f t="shared" ref="H114:H127" si="6">F114*G114</f>
        <v>0</v>
      </c>
      <c r="I114" s="12"/>
      <c r="J114" s="12"/>
      <c r="K114" s="12"/>
      <c r="L114" s="12"/>
      <c r="M114" s="82">
        <f t="shared" ref="M114:M127" si="7">H114+J114+L114</f>
        <v>0</v>
      </c>
    </row>
    <row r="115" spans="1:13" ht="31.5" x14ac:dyDescent="0.3">
      <c r="A115" s="85">
        <v>22</v>
      </c>
      <c r="B115" s="54"/>
      <c r="C115" s="13" t="s">
        <v>114</v>
      </c>
      <c r="D115" s="10" t="s">
        <v>101</v>
      </c>
      <c r="E115" s="10"/>
      <c r="F115" s="12">
        <v>1</v>
      </c>
      <c r="G115" s="41"/>
      <c r="H115" s="41">
        <f t="shared" si="6"/>
        <v>0</v>
      </c>
      <c r="I115" s="41"/>
      <c r="J115" s="41"/>
      <c r="K115" s="41"/>
      <c r="L115" s="41"/>
      <c r="M115" s="88">
        <f t="shared" si="7"/>
        <v>0</v>
      </c>
    </row>
    <row r="116" spans="1:13" ht="31.5" x14ac:dyDescent="0.3">
      <c r="A116" s="85">
        <v>23</v>
      </c>
      <c r="B116" s="54"/>
      <c r="C116" s="25" t="s">
        <v>115</v>
      </c>
      <c r="D116" s="10" t="s">
        <v>101</v>
      </c>
      <c r="E116" s="10"/>
      <c r="F116" s="12">
        <v>12</v>
      </c>
      <c r="G116" s="12"/>
      <c r="H116" s="12">
        <f t="shared" si="6"/>
        <v>0</v>
      </c>
      <c r="I116" s="12"/>
      <c r="J116" s="12"/>
      <c r="K116" s="12"/>
      <c r="L116" s="12"/>
      <c r="M116" s="82">
        <f t="shared" si="7"/>
        <v>0</v>
      </c>
    </row>
    <row r="117" spans="1:13" ht="31.5" x14ac:dyDescent="0.3">
      <c r="A117" s="85">
        <v>24</v>
      </c>
      <c r="B117" s="54"/>
      <c r="C117" s="13" t="s">
        <v>116</v>
      </c>
      <c r="D117" s="10" t="s">
        <v>101</v>
      </c>
      <c r="E117" s="10"/>
      <c r="F117" s="12">
        <v>1</v>
      </c>
      <c r="G117" s="41"/>
      <c r="H117" s="41">
        <f>F117*G117</f>
        <v>0</v>
      </c>
      <c r="I117" s="41"/>
      <c r="J117" s="41"/>
      <c r="K117" s="41"/>
      <c r="L117" s="41"/>
      <c r="M117" s="88">
        <f>H117+J117+L117</f>
        <v>0</v>
      </c>
    </row>
    <row r="118" spans="1:13" ht="22.5" customHeight="1" x14ac:dyDescent="0.3">
      <c r="A118" s="85">
        <v>25</v>
      </c>
      <c r="B118" s="54"/>
      <c r="C118" s="13" t="s">
        <v>117</v>
      </c>
      <c r="D118" s="10" t="s">
        <v>101</v>
      </c>
      <c r="E118" s="10"/>
      <c r="F118" s="12">
        <v>1</v>
      </c>
      <c r="G118" s="41"/>
      <c r="H118" s="41">
        <f>F118*G118</f>
        <v>0</v>
      </c>
      <c r="I118" s="41"/>
      <c r="J118" s="41"/>
      <c r="K118" s="41"/>
      <c r="L118" s="41"/>
      <c r="M118" s="88">
        <f>H118+J118+L118</f>
        <v>0</v>
      </c>
    </row>
    <row r="119" spans="1:13" ht="22.5" customHeight="1" x14ac:dyDescent="0.3">
      <c r="A119" s="85">
        <v>26</v>
      </c>
      <c r="B119" s="55"/>
      <c r="C119" s="13" t="s">
        <v>118</v>
      </c>
      <c r="D119" s="10" t="s">
        <v>101</v>
      </c>
      <c r="E119" s="10"/>
      <c r="F119" s="12">
        <v>15</v>
      </c>
      <c r="G119" s="41"/>
      <c r="H119" s="41">
        <f t="shared" si="6"/>
        <v>0</v>
      </c>
      <c r="I119" s="41"/>
      <c r="J119" s="41"/>
      <c r="K119" s="41"/>
      <c r="L119" s="41"/>
      <c r="M119" s="88">
        <f t="shared" si="7"/>
        <v>0</v>
      </c>
    </row>
    <row r="120" spans="1:13" ht="22.5" customHeight="1" x14ac:dyDescent="0.3">
      <c r="A120" s="85">
        <v>27</v>
      </c>
      <c r="B120" s="55"/>
      <c r="C120" s="13" t="s">
        <v>119</v>
      </c>
      <c r="D120" s="10" t="s">
        <v>101</v>
      </c>
      <c r="E120" s="10"/>
      <c r="F120" s="12">
        <v>1</v>
      </c>
      <c r="G120" s="41"/>
      <c r="H120" s="41">
        <f>F120*G120</f>
        <v>0</v>
      </c>
      <c r="I120" s="41"/>
      <c r="J120" s="41"/>
      <c r="K120" s="41"/>
      <c r="L120" s="41"/>
      <c r="M120" s="88">
        <f>H120+J120+L120</f>
        <v>0</v>
      </c>
    </row>
    <row r="121" spans="1:13" ht="22.5" customHeight="1" x14ac:dyDescent="0.3">
      <c r="A121" s="85">
        <v>28</v>
      </c>
      <c r="B121" s="55"/>
      <c r="C121" s="13" t="s">
        <v>120</v>
      </c>
      <c r="D121" s="10" t="s">
        <v>101</v>
      </c>
      <c r="E121" s="10"/>
      <c r="F121" s="12">
        <v>46</v>
      </c>
      <c r="G121" s="41"/>
      <c r="H121" s="41">
        <f t="shared" si="6"/>
        <v>0</v>
      </c>
      <c r="I121" s="41"/>
      <c r="J121" s="41"/>
      <c r="K121" s="41"/>
      <c r="L121" s="41"/>
      <c r="M121" s="88">
        <f t="shared" si="7"/>
        <v>0</v>
      </c>
    </row>
    <row r="122" spans="1:13" ht="22.5" customHeight="1" x14ac:dyDescent="0.3">
      <c r="A122" s="85">
        <v>29</v>
      </c>
      <c r="B122" s="55"/>
      <c r="C122" s="13" t="s">
        <v>121</v>
      </c>
      <c r="D122" s="10" t="s">
        <v>101</v>
      </c>
      <c r="E122" s="10"/>
      <c r="F122" s="12">
        <v>1</v>
      </c>
      <c r="G122" s="41"/>
      <c r="H122" s="41">
        <f t="shared" si="6"/>
        <v>0</v>
      </c>
      <c r="I122" s="41"/>
      <c r="J122" s="41"/>
      <c r="K122" s="41"/>
      <c r="L122" s="41"/>
      <c r="M122" s="88">
        <f t="shared" si="7"/>
        <v>0</v>
      </c>
    </row>
    <row r="123" spans="1:13" ht="22.5" customHeight="1" x14ac:dyDescent="0.3">
      <c r="A123" s="85">
        <v>30</v>
      </c>
      <c r="B123" s="55"/>
      <c r="C123" s="13" t="s">
        <v>122</v>
      </c>
      <c r="D123" s="10" t="s">
        <v>101</v>
      </c>
      <c r="E123" s="10"/>
      <c r="F123" s="12">
        <v>1</v>
      </c>
      <c r="G123" s="41"/>
      <c r="H123" s="41">
        <f>F123*G123</f>
        <v>0</v>
      </c>
      <c r="I123" s="41"/>
      <c r="J123" s="41"/>
      <c r="K123" s="41"/>
      <c r="L123" s="41"/>
      <c r="M123" s="88">
        <f>H123+J123+L123</f>
        <v>0</v>
      </c>
    </row>
    <row r="124" spans="1:13" ht="22.5" customHeight="1" x14ac:dyDescent="0.3">
      <c r="A124" s="85">
        <v>31</v>
      </c>
      <c r="B124" s="55"/>
      <c r="C124" s="13" t="s">
        <v>123</v>
      </c>
      <c r="D124" s="10" t="s">
        <v>101</v>
      </c>
      <c r="E124" s="10"/>
      <c r="F124" s="12">
        <v>1</v>
      </c>
      <c r="G124" s="41"/>
      <c r="H124" s="41">
        <f>F124*G124</f>
        <v>0</v>
      </c>
      <c r="I124" s="41"/>
      <c r="J124" s="41"/>
      <c r="K124" s="41"/>
      <c r="L124" s="41"/>
      <c r="M124" s="88">
        <f>H124+J124+L124</f>
        <v>0</v>
      </c>
    </row>
    <row r="125" spans="1:13" ht="30" x14ac:dyDescent="0.3">
      <c r="A125" s="85">
        <v>32</v>
      </c>
      <c r="B125" s="55"/>
      <c r="C125" s="13" t="s">
        <v>124</v>
      </c>
      <c r="D125" s="10" t="s">
        <v>73</v>
      </c>
      <c r="E125" s="10"/>
      <c r="F125" s="12">
        <v>1</v>
      </c>
      <c r="G125" s="41"/>
      <c r="H125" s="41">
        <f>F125*G125</f>
        <v>0</v>
      </c>
      <c r="I125" s="41"/>
      <c r="J125" s="41"/>
      <c r="K125" s="41"/>
      <c r="L125" s="41"/>
      <c r="M125" s="88">
        <f>H125+J125+L125</f>
        <v>0</v>
      </c>
    </row>
    <row r="126" spans="1:13" ht="21" customHeight="1" x14ac:dyDescent="0.3">
      <c r="A126" s="85">
        <v>33</v>
      </c>
      <c r="B126" s="55"/>
      <c r="C126" s="13" t="s">
        <v>125</v>
      </c>
      <c r="D126" s="10" t="s">
        <v>101</v>
      </c>
      <c r="E126" s="10"/>
      <c r="F126" s="12">
        <v>2</v>
      </c>
      <c r="G126" s="41"/>
      <c r="H126" s="41">
        <f t="shared" si="6"/>
        <v>0</v>
      </c>
      <c r="I126" s="41"/>
      <c r="J126" s="41"/>
      <c r="K126" s="41"/>
      <c r="L126" s="41"/>
      <c r="M126" s="88">
        <f t="shared" si="7"/>
        <v>0</v>
      </c>
    </row>
    <row r="127" spans="1:13" ht="35.25" customHeight="1" x14ac:dyDescent="0.3">
      <c r="A127" s="85">
        <v>34</v>
      </c>
      <c r="B127" s="55"/>
      <c r="C127" s="13" t="s">
        <v>126</v>
      </c>
      <c r="D127" s="10" t="s">
        <v>101</v>
      </c>
      <c r="E127" s="10"/>
      <c r="F127" s="12">
        <v>1</v>
      </c>
      <c r="G127" s="41"/>
      <c r="H127" s="41">
        <f t="shared" si="6"/>
        <v>0</v>
      </c>
      <c r="I127" s="41"/>
      <c r="J127" s="41"/>
      <c r="K127" s="41"/>
      <c r="L127" s="41"/>
      <c r="M127" s="88">
        <f t="shared" si="7"/>
        <v>0</v>
      </c>
    </row>
    <row r="128" spans="1:13" ht="18.75" customHeight="1" x14ac:dyDescent="0.3">
      <c r="A128" s="85">
        <v>35</v>
      </c>
      <c r="B128" s="55"/>
      <c r="C128" s="13" t="s">
        <v>127</v>
      </c>
      <c r="D128" s="10" t="s">
        <v>101</v>
      </c>
      <c r="E128" s="10"/>
      <c r="F128" s="12">
        <v>6</v>
      </c>
      <c r="G128" s="41"/>
      <c r="H128" s="41">
        <f>F128*G128</f>
        <v>0</v>
      </c>
      <c r="I128" s="41"/>
      <c r="J128" s="41"/>
      <c r="K128" s="41"/>
      <c r="L128" s="41"/>
      <c r="M128" s="88">
        <f>H128+J128+L128</f>
        <v>0</v>
      </c>
    </row>
    <row r="129" spans="1:13" ht="21" customHeight="1" x14ac:dyDescent="0.3">
      <c r="A129" s="85">
        <v>36</v>
      </c>
      <c r="B129" s="55"/>
      <c r="C129" s="13" t="s">
        <v>128</v>
      </c>
      <c r="D129" s="10" t="s">
        <v>101</v>
      </c>
      <c r="E129" s="10"/>
      <c r="F129" s="12">
        <v>2</v>
      </c>
      <c r="G129" s="41"/>
      <c r="H129" s="41">
        <f>F129*G129</f>
        <v>0</v>
      </c>
      <c r="I129" s="41"/>
      <c r="J129" s="41"/>
      <c r="K129" s="41"/>
      <c r="L129" s="41"/>
      <c r="M129" s="88">
        <f>H129+J129+L129</f>
        <v>0</v>
      </c>
    </row>
    <row r="130" spans="1:13" ht="19.5" customHeight="1" x14ac:dyDescent="0.3">
      <c r="A130" s="85">
        <v>37</v>
      </c>
      <c r="B130" s="55"/>
      <c r="C130" s="13" t="s">
        <v>129</v>
      </c>
      <c r="D130" s="10" t="s">
        <v>101</v>
      </c>
      <c r="E130" s="10"/>
      <c r="F130" s="12">
        <v>2</v>
      </c>
      <c r="G130" s="41"/>
      <c r="H130" s="41">
        <f>F130*G130</f>
        <v>0</v>
      </c>
      <c r="I130" s="41"/>
      <c r="J130" s="41"/>
      <c r="K130" s="41"/>
      <c r="L130" s="41"/>
      <c r="M130" s="88">
        <f>H130+J130+L130</f>
        <v>0</v>
      </c>
    </row>
    <row r="131" spans="1:13" ht="31.5" x14ac:dyDescent="0.3">
      <c r="A131" s="85">
        <v>38</v>
      </c>
      <c r="B131" s="55"/>
      <c r="C131" s="13" t="s">
        <v>130</v>
      </c>
      <c r="D131" s="10" t="s">
        <v>101</v>
      </c>
      <c r="E131" s="10"/>
      <c r="F131" s="12">
        <v>1</v>
      </c>
      <c r="G131" s="12"/>
      <c r="H131" s="12">
        <f>F131*G131</f>
        <v>0</v>
      </c>
      <c r="I131" s="12"/>
      <c r="J131" s="12"/>
      <c r="K131" s="12"/>
      <c r="L131" s="12"/>
      <c r="M131" s="82">
        <f>H131+J131+L131</f>
        <v>0</v>
      </c>
    </row>
    <row r="132" spans="1:13" ht="21.75" customHeight="1" thickBot="1" x14ac:dyDescent="0.35">
      <c r="A132" s="86">
        <v>39</v>
      </c>
      <c r="B132" s="97"/>
      <c r="C132" s="98" t="s">
        <v>131</v>
      </c>
      <c r="D132" s="99" t="s">
        <v>101</v>
      </c>
      <c r="E132" s="99"/>
      <c r="F132" s="100">
        <v>1</v>
      </c>
      <c r="G132" s="101"/>
      <c r="H132" s="101">
        <f>F132*G132</f>
        <v>0</v>
      </c>
      <c r="I132" s="101"/>
      <c r="J132" s="101"/>
      <c r="K132" s="101"/>
      <c r="L132" s="101"/>
      <c r="M132" s="102">
        <f>H132+J132+L132</f>
        <v>0</v>
      </c>
    </row>
    <row r="133" spans="1:13" ht="22.5" customHeight="1" thickBot="1" x14ac:dyDescent="0.35">
      <c r="A133" s="110"/>
      <c r="B133" s="111"/>
      <c r="C133" s="112" t="s">
        <v>132</v>
      </c>
      <c r="D133" s="113"/>
      <c r="E133" s="114"/>
      <c r="F133" s="115"/>
      <c r="G133" s="115"/>
      <c r="H133" s="116">
        <f>SUM(H8:H132)</f>
        <v>0</v>
      </c>
      <c r="I133" s="116"/>
      <c r="J133" s="116">
        <f>SUM(J8:J132)</f>
        <v>0</v>
      </c>
      <c r="K133" s="116"/>
      <c r="L133" s="116">
        <f>SUM(L8:L132)</f>
        <v>0</v>
      </c>
      <c r="M133" s="117">
        <f>SUM(M8:M132)</f>
        <v>0</v>
      </c>
    </row>
    <row r="134" spans="1:13" ht="21" customHeight="1" x14ac:dyDescent="0.3">
      <c r="A134" s="103"/>
      <c r="B134" s="104"/>
      <c r="C134" s="105" t="s">
        <v>133</v>
      </c>
      <c r="D134" s="129"/>
      <c r="E134" s="106"/>
      <c r="F134" s="107"/>
      <c r="G134" s="107"/>
      <c r="H134" s="108">
        <f>H133*D134</f>
        <v>0</v>
      </c>
      <c r="I134" s="108"/>
      <c r="J134" s="108">
        <f>J133*D134</f>
        <v>0</v>
      </c>
      <c r="K134" s="108"/>
      <c r="L134" s="108">
        <f>L133*D134</f>
        <v>0</v>
      </c>
      <c r="M134" s="109">
        <f>M133*D134</f>
        <v>0</v>
      </c>
    </row>
    <row r="135" spans="1:13" ht="21" customHeight="1" x14ac:dyDescent="0.3">
      <c r="A135" s="92"/>
      <c r="B135" s="57"/>
      <c r="C135" s="56" t="s">
        <v>11</v>
      </c>
      <c r="D135" s="61"/>
      <c r="E135" s="58"/>
      <c r="F135" s="59"/>
      <c r="G135" s="59"/>
      <c r="H135" s="60">
        <f>H133+H134</f>
        <v>0</v>
      </c>
      <c r="I135" s="60"/>
      <c r="J135" s="60">
        <f>J133+J134</f>
        <v>0</v>
      </c>
      <c r="K135" s="60"/>
      <c r="L135" s="60">
        <f>L133+L134</f>
        <v>0</v>
      </c>
      <c r="M135" s="93">
        <f>M133+M134</f>
        <v>0</v>
      </c>
    </row>
    <row r="136" spans="1:13" ht="21" customHeight="1" x14ac:dyDescent="0.3">
      <c r="A136" s="92"/>
      <c r="B136" s="57"/>
      <c r="C136" s="56" t="s">
        <v>134</v>
      </c>
      <c r="D136" s="130"/>
      <c r="E136" s="58"/>
      <c r="F136" s="59"/>
      <c r="G136" s="59"/>
      <c r="H136" s="60">
        <f>H135*D136</f>
        <v>0</v>
      </c>
      <c r="I136" s="60"/>
      <c r="J136" s="60">
        <f>J135*D136</f>
        <v>0</v>
      </c>
      <c r="K136" s="60"/>
      <c r="L136" s="60">
        <f>L135*D136</f>
        <v>0</v>
      </c>
      <c r="M136" s="93">
        <f>M135*D136</f>
        <v>0</v>
      </c>
    </row>
    <row r="137" spans="1:13" ht="21" customHeight="1" x14ac:dyDescent="0.3">
      <c r="A137" s="92"/>
      <c r="B137" s="57"/>
      <c r="C137" s="56" t="s">
        <v>132</v>
      </c>
      <c r="D137" s="61"/>
      <c r="E137" s="58"/>
      <c r="F137" s="59"/>
      <c r="G137" s="59"/>
      <c r="H137" s="62">
        <f>H135+H136</f>
        <v>0</v>
      </c>
      <c r="I137" s="62"/>
      <c r="J137" s="62">
        <f>J135+J136</f>
        <v>0</v>
      </c>
      <c r="K137" s="62"/>
      <c r="L137" s="62">
        <f>L135+L136</f>
        <v>0</v>
      </c>
      <c r="M137" s="94">
        <f>M135+M136</f>
        <v>0</v>
      </c>
    </row>
    <row r="138" spans="1:13" ht="21" customHeight="1" x14ac:dyDescent="0.3">
      <c r="A138" s="95"/>
      <c r="B138" s="63"/>
      <c r="C138" s="64" t="s">
        <v>135</v>
      </c>
      <c r="D138" s="131"/>
      <c r="E138" s="65"/>
      <c r="F138" s="66"/>
      <c r="G138" s="66"/>
      <c r="H138" s="66"/>
      <c r="I138" s="66"/>
      <c r="J138" s="66"/>
      <c r="K138" s="66"/>
      <c r="L138" s="66"/>
      <c r="M138" s="96">
        <f>H137*D138</f>
        <v>0</v>
      </c>
    </row>
    <row r="139" spans="1:13" ht="21" customHeight="1" x14ac:dyDescent="0.3">
      <c r="A139" s="95"/>
      <c r="B139" s="63"/>
      <c r="C139" s="64" t="s">
        <v>11</v>
      </c>
      <c r="D139" s="63"/>
      <c r="E139" s="65"/>
      <c r="F139" s="66"/>
      <c r="G139" s="66"/>
      <c r="H139" s="66"/>
      <c r="I139" s="66"/>
      <c r="J139" s="66"/>
      <c r="K139" s="66"/>
      <c r="L139" s="66"/>
      <c r="M139" s="96">
        <f>M137+M138</f>
        <v>0</v>
      </c>
    </row>
    <row r="140" spans="1:13" ht="21" customHeight="1" x14ac:dyDescent="0.3">
      <c r="A140" s="95"/>
      <c r="B140" s="63"/>
      <c r="C140" s="64" t="s">
        <v>136</v>
      </c>
      <c r="D140" s="132">
        <v>0.05</v>
      </c>
      <c r="E140" s="65"/>
      <c r="F140" s="66"/>
      <c r="G140" s="66"/>
      <c r="H140" s="66"/>
      <c r="I140" s="66"/>
      <c r="J140" s="66"/>
      <c r="K140" s="66"/>
      <c r="L140" s="66"/>
      <c r="M140" s="96">
        <f>M139*D140</f>
        <v>0</v>
      </c>
    </row>
    <row r="141" spans="1:13" ht="21" customHeight="1" x14ac:dyDescent="0.3">
      <c r="A141" s="95"/>
      <c r="B141" s="63"/>
      <c r="C141" s="64" t="s">
        <v>11</v>
      </c>
      <c r="D141" s="63"/>
      <c r="E141" s="65"/>
      <c r="F141" s="66"/>
      <c r="G141" s="66"/>
      <c r="H141" s="66"/>
      <c r="I141" s="66"/>
      <c r="J141" s="66"/>
      <c r="K141" s="66"/>
      <c r="L141" s="66"/>
      <c r="M141" s="96">
        <f>M139+M140</f>
        <v>0</v>
      </c>
    </row>
    <row r="142" spans="1:13" ht="21" customHeight="1" thickBot="1" x14ac:dyDescent="0.35">
      <c r="A142" s="118"/>
      <c r="B142" s="119"/>
      <c r="C142" s="120" t="s">
        <v>137</v>
      </c>
      <c r="D142" s="133">
        <v>0.18</v>
      </c>
      <c r="E142" s="121"/>
      <c r="F142" s="122"/>
      <c r="G142" s="122"/>
      <c r="H142" s="122"/>
      <c r="I142" s="122"/>
      <c r="J142" s="122"/>
      <c r="K142" s="122"/>
      <c r="L142" s="122"/>
      <c r="M142" s="123">
        <f>M141*D142</f>
        <v>0</v>
      </c>
    </row>
    <row r="143" spans="1:13" ht="21" customHeight="1" thickBot="1" x14ac:dyDescent="0.35">
      <c r="A143" s="124"/>
      <c r="B143" s="125"/>
      <c r="C143" s="126" t="s">
        <v>132</v>
      </c>
      <c r="D143" s="125"/>
      <c r="E143" s="127"/>
      <c r="F143" s="128"/>
      <c r="G143" s="128"/>
      <c r="H143" s="128"/>
      <c r="I143" s="128"/>
      <c r="J143" s="128"/>
      <c r="K143" s="128"/>
      <c r="L143" s="128"/>
      <c r="M143" s="134">
        <f>M141+M142</f>
        <v>0</v>
      </c>
    </row>
    <row r="144" spans="1:13" x14ac:dyDescent="0.3">
      <c r="H144" s="143"/>
      <c r="I144" s="143"/>
      <c r="J144" s="143"/>
    </row>
  </sheetData>
  <mergeCells count="51">
    <mergeCell ref="D1:M1"/>
    <mergeCell ref="A2:A5"/>
    <mergeCell ref="B2:B5"/>
    <mergeCell ref="C2:C5"/>
    <mergeCell ref="D2:D5"/>
    <mergeCell ref="E2:F3"/>
    <mergeCell ref="G2:H3"/>
    <mergeCell ref="I2:J3"/>
    <mergeCell ref="K2:L3"/>
    <mergeCell ref="M2:M5"/>
    <mergeCell ref="S2:AB2"/>
    <mergeCell ref="E4:E5"/>
    <mergeCell ref="F4:F5"/>
    <mergeCell ref="H4:H5"/>
    <mergeCell ref="J4:J5"/>
    <mergeCell ref="L4:L5"/>
    <mergeCell ref="A8:A9"/>
    <mergeCell ref="B8:B9"/>
    <mergeCell ref="A10:A11"/>
    <mergeCell ref="B10:B11"/>
    <mergeCell ref="A12:A14"/>
    <mergeCell ref="B12:B14"/>
    <mergeCell ref="A15:A16"/>
    <mergeCell ref="B15:B16"/>
    <mergeCell ref="A18:A21"/>
    <mergeCell ref="B18:B21"/>
    <mergeCell ref="A22:A27"/>
    <mergeCell ref="B22:B27"/>
    <mergeCell ref="A28:A38"/>
    <mergeCell ref="B28:B38"/>
    <mergeCell ref="A39:A48"/>
    <mergeCell ref="B39:B48"/>
    <mergeCell ref="A51:A56"/>
    <mergeCell ref="B51:B56"/>
    <mergeCell ref="A57:A61"/>
    <mergeCell ref="B57:B61"/>
    <mergeCell ref="A62:A72"/>
    <mergeCell ref="B62:B72"/>
    <mergeCell ref="A73:A78"/>
    <mergeCell ref="B73:B78"/>
    <mergeCell ref="A79:A84"/>
    <mergeCell ref="B79:B84"/>
    <mergeCell ref="A85:A91"/>
    <mergeCell ref="B85:B91"/>
    <mergeCell ref="A92:A99"/>
    <mergeCell ref="B92:B99"/>
    <mergeCell ref="A100:A107"/>
    <mergeCell ref="B100:B107"/>
    <mergeCell ref="A108:A113"/>
    <mergeCell ref="B108:B113"/>
    <mergeCell ref="H144:J144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ხარჯები</vt:lpstr>
      <vt:lpstr>ხარჯები!Print_Titles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2019-02-21T07:23:01Z</cp:lastPrinted>
  <dcterms:created xsi:type="dcterms:W3CDTF">2019-02-21T07:17:22Z</dcterms:created>
  <dcterms:modified xsi:type="dcterms:W3CDTF">2019-02-21T11:10:30Z</dcterms:modified>
</cp:coreProperties>
</file>