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28800" windowHeight="12435"/>
  </bookViews>
  <sheets>
    <sheet name="გარე კანალიზაცია" sheetId="1" r:id="rId1"/>
  </sheets>
  <definedNames>
    <definedName name="_xlnm.Print_Titles" localSheetId="0">'გარე კანალიზაცია'!$8:$8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F64" i="1" l="1"/>
  <c r="J64" i="1" s="1"/>
  <c r="M64" i="1" s="1"/>
  <c r="F62" i="1"/>
  <c r="H62" i="1" s="1"/>
  <c r="M62" i="1" s="1"/>
  <c r="H61" i="1"/>
  <c r="M61" i="1" s="1"/>
  <c r="E60" i="1"/>
  <c r="F60" i="1" s="1"/>
  <c r="E59" i="1"/>
  <c r="F59" i="1" s="1"/>
  <c r="F58" i="1"/>
  <c r="H56" i="1"/>
  <c r="M56" i="1" s="1"/>
  <c r="F56" i="1"/>
  <c r="F55" i="1"/>
  <c r="H55" i="1" s="1"/>
  <c r="M55" i="1" s="1"/>
  <c r="F54" i="1"/>
  <c r="J54" i="1" s="1"/>
  <c r="M54" i="1" s="1"/>
  <c r="F52" i="1"/>
  <c r="L52" i="1" s="1"/>
  <c r="M52" i="1" s="1"/>
  <c r="F51" i="1"/>
  <c r="J51" i="1" s="1"/>
  <c r="M51" i="1" s="1"/>
  <c r="D51" i="1"/>
  <c r="F49" i="1"/>
  <c r="H49" i="1" s="1"/>
  <c r="M49" i="1" s="1"/>
  <c r="H48" i="1"/>
  <c r="M48" i="1" s="1"/>
  <c r="F48" i="1"/>
  <c r="F47" i="1"/>
  <c r="H47" i="1" s="1"/>
  <c r="M47" i="1" s="1"/>
  <c r="F45" i="1"/>
  <c r="J45" i="1" s="1"/>
  <c r="M45" i="1" s="1"/>
  <c r="F43" i="1"/>
  <c r="H43" i="1" s="1"/>
  <c r="M43" i="1" s="1"/>
  <c r="F42" i="1"/>
  <c r="H42" i="1" s="1"/>
  <c r="M42" i="1" s="1"/>
  <c r="F41" i="1"/>
  <c r="H41" i="1" s="1"/>
  <c r="M41" i="1" s="1"/>
  <c r="F40" i="1"/>
  <c r="H40" i="1" s="1"/>
  <c r="M40" i="1" s="1"/>
  <c r="F39" i="1"/>
  <c r="H39" i="1" s="1"/>
  <c r="M39" i="1" s="1"/>
  <c r="F38" i="1"/>
  <c r="H38" i="1" s="1"/>
  <c r="M38" i="1" s="1"/>
  <c r="F36" i="1"/>
  <c r="L36" i="1" s="1"/>
  <c r="F35" i="1"/>
  <c r="L35" i="1" s="1"/>
  <c r="F33" i="1"/>
  <c r="H33" i="1" s="1"/>
  <c r="M33" i="1" s="1"/>
  <c r="H32" i="1"/>
  <c r="M32" i="1" s="1"/>
  <c r="H31" i="1"/>
  <c r="M31" i="1" s="1"/>
  <c r="H30" i="1"/>
  <c r="M30" i="1" s="1"/>
  <c r="H29" i="1"/>
  <c r="M29" i="1" s="1"/>
  <c r="H28" i="1"/>
  <c r="M28" i="1" s="1"/>
  <c r="F26" i="1"/>
  <c r="L26" i="1" s="1"/>
  <c r="M26" i="1" s="1"/>
  <c r="F25" i="1"/>
  <c r="J25" i="1" s="1"/>
  <c r="M25" i="1" s="1"/>
  <c r="F23" i="1"/>
  <c r="J23" i="1" s="1"/>
  <c r="M23" i="1" s="1"/>
  <c r="F21" i="1"/>
  <c r="L21" i="1" s="1"/>
  <c r="F20" i="1"/>
  <c r="J20" i="1" s="1"/>
  <c r="M20" i="1" s="1"/>
  <c r="M19" i="1"/>
  <c r="F18" i="1"/>
  <c r="J18" i="1" s="1"/>
  <c r="M18" i="1" s="1"/>
  <c r="F15" i="1"/>
  <c r="F16" i="1" s="1"/>
  <c r="J16" i="1" s="1"/>
  <c r="M16" i="1" s="1"/>
  <c r="F14" i="1"/>
  <c r="H14" i="1" s="1"/>
  <c r="F13" i="1"/>
  <c r="F12" i="1"/>
  <c r="J12" i="1" s="1"/>
  <c r="M12" i="1" s="1"/>
  <c r="F10" i="1"/>
  <c r="J10" i="1" s="1"/>
  <c r="J36" i="1" l="1"/>
  <c r="M36" i="1" s="1"/>
  <c r="J35" i="1"/>
  <c r="M35" i="1" s="1"/>
  <c r="M14" i="1"/>
  <c r="M21" i="1"/>
  <c r="H60" i="1"/>
  <c r="H65" i="1" s="1"/>
  <c r="M66" i="1" s="1"/>
  <c r="L60" i="1"/>
  <c r="L65" i="1" s="1"/>
  <c r="M10" i="1"/>
  <c r="J65" i="1" l="1"/>
  <c r="M60" i="1"/>
  <c r="M65" i="1" s="1"/>
  <c r="M67" i="1" s="1"/>
  <c r="M68" i="1" l="1"/>
  <c r="M69" i="1" s="1"/>
  <c r="M70" i="1" l="1"/>
  <c r="M71" i="1" s="1"/>
  <c r="M72" i="1" l="1"/>
  <c r="M73" i="1" s="1"/>
  <c r="M74" i="1" l="1"/>
  <c r="M75" i="1" s="1"/>
</calcChain>
</file>

<file path=xl/sharedStrings.xml><?xml version="1.0" encoding="utf-8"?>
<sst xmlns="http://schemas.openxmlformats.org/spreadsheetml/2006/main" count="168" uniqueCount="101">
  <si>
    <t>ქ. ბორჯომში ქეთევან წამებულის ქუჩაზე კანალიზაციის სისტემის რეაბილიტაცია</t>
  </si>
  <si>
    <t>გარე კანალიზაცია</t>
  </si>
  <si>
    <t>obieqtis dasaxeleba:</t>
  </si>
  <si>
    <t>lari</t>
  </si>
  <si>
    <t>#</t>
  </si>
  <si>
    <t>safuZveli</t>
  </si>
  <si>
    <t>სამუშაოების დასახელება</t>
  </si>
  <si>
    <t>ganz.</t>
  </si>
  <si>
    <t>normatiuli</t>
  </si>
  <si>
    <t>masala</t>
  </si>
  <si>
    <t>xelfasi</t>
  </si>
  <si>
    <t>transporti (meqanizmebi)</t>
  </si>
  <si>
    <t>jami</t>
  </si>
  <si>
    <t>erTeulze</t>
  </si>
  <si>
    <t>sul</t>
  </si>
  <si>
    <t>erT.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</si>
  <si>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</si>
  <si>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</si>
  <si>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</si>
  <si>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</si>
  <si>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</si>
  <si>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</si>
  <si>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</si>
  <si>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</si>
  <si>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</si>
  <si>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</si>
  <si>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</si>
  <si>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</si>
  <si>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1-79-3</t>
  </si>
  <si>
    <t>III kategoriis gruntis damuSaveba xeliT</t>
  </si>
  <si>
    <t>m3</t>
  </si>
  <si>
    <t xml:space="preserve">Sromis danaxarjebi </t>
  </si>
  <si>
    <t>kac/sT</t>
  </si>
  <si>
    <t>23-1-1</t>
  </si>
  <si>
    <t>qviSis baliSebis mowyoba sisq.10sm sakanalizacio milebis qveS da zemodan</t>
  </si>
  <si>
    <t>masala:</t>
  </si>
  <si>
    <t>qviSa</t>
  </si>
  <si>
    <t>1-81-3</t>
  </si>
  <si>
    <t>III kategoriis gruntis ukuCayra xeliT</t>
  </si>
  <si>
    <t>საბაზრო</t>
  </si>
  <si>
    <t>მიწის გადაზიდვა ურიკით ხელით  20–60მ მანძილზე</t>
  </si>
  <si>
    <r>
      <t>მ</t>
    </r>
    <r>
      <rPr>
        <b/>
        <vertAlign val="superscript"/>
        <sz val="10"/>
        <rFont val="AcadNusx"/>
      </rPr>
      <t>3</t>
    </r>
  </si>
  <si>
    <t>შრომის დანახარჯები</t>
  </si>
  <si>
    <t>III kategoriis gruntis datvirTva xeliT a/m</t>
  </si>
  <si>
    <t>t</t>
  </si>
  <si>
    <t xml:space="preserve">gruntis gatana 15 km-ze </t>
  </si>
  <si>
    <t>სამშენებლო მასალების გადაზიდვა ხელით ობიექტზე  40–70მ მანძილზე</t>
  </si>
  <si>
    <t>22-8-3</t>
  </si>
  <si>
    <t>kanalizaciis plastmasis mili  d=150-200mm</t>
  </si>
  <si>
    <t>გრძ.მ</t>
  </si>
  <si>
    <t>sxva manqana</t>
  </si>
  <si>
    <t xml:space="preserve">kanalizaciis gofrirebuli mili d=150mm </t>
  </si>
  <si>
    <t>proeqtiT</t>
  </si>
  <si>
    <r>
      <t xml:space="preserve">kanalizaciis gofrirebuli mili d=200mm </t>
    </r>
    <r>
      <rPr>
        <sz val="10"/>
        <color theme="1"/>
        <rFont val="Calibri Light"/>
        <family val="1"/>
        <charset val="204"/>
        <scheme val="major"/>
      </rPr>
      <t>SN-8</t>
    </r>
  </si>
  <si>
    <r>
      <t>kuTxovana #2 Wis ZirSi d=150mm  135</t>
    </r>
    <r>
      <rPr>
        <vertAlign val="superscript"/>
        <sz val="10"/>
        <color theme="1"/>
        <rFont val="AcadNusx"/>
      </rPr>
      <t>0</t>
    </r>
    <r>
      <rPr>
        <sz val="10"/>
        <color theme="1"/>
        <rFont val="AcadNusx"/>
      </rPr>
      <t>-iani</t>
    </r>
  </si>
  <si>
    <t>cali</t>
  </si>
  <si>
    <t>liTonis miliT d=325mmX6mm Rarebis mowyoba #2 WaSi</t>
  </si>
  <si>
    <t>mufta d=200mm</t>
  </si>
  <si>
    <t>c</t>
  </si>
  <si>
    <t>sxva masala</t>
  </si>
  <si>
    <t>23-12-1</t>
  </si>
  <si>
    <t xml:space="preserve">anakrebi rk/betonis kanalizaciis Wa d=1,0m </t>
  </si>
  <si>
    <t>Sromis danaxarjebi</t>
  </si>
  <si>
    <t xml:space="preserve">anakrebi rk/betonis rgoli d=1m </t>
  </si>
  <si>
    <t xml:space="preserve">gadaxurvis mrgvali fila </t>
  </si>
  <si>
    <t>მ3</t>
  </si>
  <si>
    <t>armatura</t>
  </si>
  <si>
    <t>კგ</t>
  </si>
  <si>
    <t>betoni m200</t>
  </si>
  <si>
    <t>xufi mrgvali CarCoTi</t>
  </si>
  <si>
    <t>kompleqti</t>
  </si>
  <si>
    <t>23-22</t>
  </si>
  <si>
    <t>SeWra arsebul qselSi</t>
  </si>
  <si>
    <t>betoni m100</t>
  </si>
  <si>
    <t>46-30-1</t>
  </si>
  <si>
    <t>asfaltbetonis safaris demontaJi (frezis gamoyenebiT)</t>
  </si>
  <si>
    <t>m2</t>
  </si>
  <si>
    <t xml:space="preserve">Sromis danaxarjebi  </t>
  </si>
  <si>
    <t>11-1-5.</t>
  </si>
  <si>
    <t>safuZvlis mowyoba qviSa-xreSovani nareviT.</t>
  </si>
  <si>
    <t>კაც.სთ</t>
  </si>
  <si>
    <t>qviSa-xreSovani narevi</t>
  </si>
  <si>
    <r>
      <t>m</t>
    </r>
    <r>
      <rPr>
        <vertAlign val="superscript"/>
        <sz val="10"/>
        <rFont val="AcadNusx"/>
      </rPr>
      <t>3</t>
    </r>
  </si>
  <si>
    <t>სხვა მასალები</t>
  </si>
  <si>
    <t>ლარი</t>
  </si>
  <si>
    <t>11-8-3/4</t>
  </si>
  <si>
    <t>ბეტონის საფარიs მოწყობა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</si>
  <si>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</si>
  <si>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vertAlign val="superscript"/>
        <sz val="10"/>
        <rFont val="AcadNusx"/>
      </rPr>
      <t>2</t>
    </r>
  </si>
  <si>
    <t>მანქანები</t>
  </si>
  <si>
    <r>
      <t>ბეტონი  B</t>
    </r>
    <r>
      <rPr>
        <sz val="10"/>
        <rFont val="Arial"/>
        <family val="2"/>
      </rPr>
      <t>B25</t>
    </r>
  </si>
  <si>
    <r>
      <t xml:space="preserve">არმატურა </t>
    </r>
    <r>
      <rPr>
        <i/>
        <sz val="10"/>
        <rFont val="AcadNusx"/>
      </rPr>
      <t xml:space="preserve"> </t>
    </r>
    <r>
      <rPr>
        <i/>
        <sz val="10"/>
        <rFont val="Calibri"/>
        <family val="2"/>
      </rPr>
      <t>Φ10A-500</t>
    </r>
  </si>
  <si>
    <t>ტ</t>
  </si>
  <si>
    <t>sabazro</t>
  </si>
  <si>
    <t>zedmeti gruntis damuSaveba xeliT avtomanqanebze datvirTviT</t>
  </si>
  <si>
    <t>ჯამი</t>
  </si>
  <si>
    <t>სატრანსპორტო ხარჯები.</t>
  </si>
  <si>
    <t>ზედნადები ხარჯები</t>
  </si>
  <si>
    <t>გეგმიური დაგროვება</t>
  </si>
  <si>
    <t xml:space="preserve">გაუთვალისწინებელი ხარჯები </t>
  </si>
  <si>
    <t>დ.ღ.გ.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</si>
</sst>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р_._-;\-* #,##0.00_р_._-;_-* &quot;-&quot;??_р_._-;_-@_-"/>
    <numFmt numFmtId="165" formatCode="[$-437]yyyy\ &quot;წლის&quot;\ dd\ mm\,\ dddd"/>
    <numFmt numFmtId="166" formatCode="0.000"/>
    <numFmt numFmtId="167" formatCode="0.00000"/>
    <numFmt numFmtId="168" formatCode="_-* #,##0.00_р_._-;\-* #,##0.00_р_._-;_-* \-??_р_._-;_-@_-"/>
    <numFmt numFmtId="169" formatCode="_-* #,##0.0_р_._-;\-* #,##0.0_р_._-;_-* \-??_р_._-;_-@_-"/>
    <numFmt numFmtId="170" formatCode="#,##0_);\-#,##0"/>
    <numFmt numFmtId="171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AcadNusx"/>
    </font>
    <font>
      <i/>
      <sz val="12"/>
      <color theme="1"/>
      <name val="Calibri"/>
      <family val="2"/>
      <scheme val="minor"/>
    </font>
    <font>
      <sz val="10"/>
      <color indexed="8"/>
      <name val="AcadNusx"/>
    </font>
    <font>
      <b/>
      <sz val="10"/>
      <color theme="1"/>
      <name val="AcadNusx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cadNusx"/>
    </font>
    <font>
      <sz val="10"/>
      <name val="AcadNusx"/>
    </font>
    <font>
      <sz val="10"/>
      <name val="Helv"/>
    </font>
    <font>
      <sz val="10"/>
      <color theme="1"/>
      <name val="AcadNusx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AcadNusx"/>
    </font>
    <font>
      <sz val="11"/>
      <color indexed="8"/>
      <name val="Calibri"/>
      <family val="2"/>
    </font>
    <font>
      <b/>
      <vertAlign val="superscript"/>
      <sz val="10"/>
      <name val="AcadNusx"/>
    </font>
    <font>
      <i/>
      <sz val="11"/>
      <name val="AcadNusx"/>
    </font>
    <font>
      <sz val="10"/>
      <color theme="1"/>
      <name val="Calibri Light"/>
      <family val="1"/>
      <charset val="204"/>
      <scheme val="major"/>
    </font>
    <font>
      <vertAlign val="superscript"/>
      <sz val="10"/>
      <color theme="1"/>
      <name val="AcadNusx"/>
    </font>
    <font>
      <sz val="10"/>
      <name val="Times New Roman"/>
      <family val="1"/>
      <charset val="204"/>
    </font>
    <font>
      <sz val="8"/>
      <name val="AcadNusx"/>
    </font>
    <font>
      <vertAlign val="superscript"/>
      <sz val="10"/>
      <name val="AcadNusx"/>
    </font>
    <font>
      <i/>
      <sz val="10"/>
      <name val="AcadNusx"/>
    </font>
    <font>
      <i/>
      <sz val="10"/>
      <name val="Calibri"/>
      <family val="2"/>
    </font>
    <font>
      <sz val="10"/>
      <name val="Sylfaen"/>
      <family val="1"/>
      <charset val="204"/>
    </font>
    <font>
      <b/>
      <sz val="10"/>
      <name val="AcadMtav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9" fillId="0" borderId="0"/>
    <xf numFmtId="0" fontId="11" fillId="0" borderId="0"/>
    <xf numFmtId="165" fontId="9" fillId="0" borderId="0" applyFont="0" applyFill="0" applyBorder="0" applyAlignment="0" applyProtection="0"/>
    <xf numFmtId="0" fontId="11" fillId="0" borderId="0"/>
    <xf numFmtId="9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1" fillId="0" borderId="0"/>
  </cellStyleXfs>
  <cellXfs count="2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Protection="1"/>
    <xf numFmtId="0" fontId="7" fillId="0" borderId="0" xfId="1" applyNumberFormat="1" applyFont="1" applyFill="1" applyAlignment="1" applyProtection="1">
      <alignment horizontal="center" vertical="center"/>
    </xf>
    <xf numFmtId="164" fontId="8" fillId="0" borderId="0" xfId="1" applyFont="1" applyFill="1" applyAlignment="1" applyProtection="1">
      <alignment horizontal="center" vertical="center"/>
    </xf>
    <xf numFmtId="164" fontId="8" fillId="0" borderId="0" xfId="1" applyFont="1" applyFill="1" applyAlignment="1" applyProtection="1">
      <alignment horizontal="left" vertical="center"/>
    </xf>
    <xf numFmtId="0" fontId="13" fillId="0" borderId="0" xfId="3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2" xfId="7" applyNumberFormat="1" applyFont="1" applyFill="1" applyBorder="1" applyAlignment="1">
      <alignment horizontal="center" vertical="center" wrapText="1"/>
    </xf>
    <xf numFmtId="2" fontId="18" fillId="2" borderId="2" xfId="7" applyNumberFormat="1" applyFont="1" applyFill="1" applyBorder="1" applyAlignment="1" applyProtection="1">
      <alignment horizontal="center" vertical="center" wrapText="1"/>
    </xf>
    <xf numFmtId="2" fontId="13" fillId="0" borderId="2" xfId="7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 wrapText="1"/>
    </xf>
    <xf numFmtId="2" fontId="13" fillId="2" borderId="2" xfId="7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3" fillId="2" borderId="1" xfId="8" applyFont="1" applyFill="1" applyBorder="1" applyAlignment="1">
      <alignment horizontal="center" vertical="center" wrapText="1"/>
    </xf>
    <xf numFmtId="0" fontId="18" fillId="2" borderId="2" xfId="8" applyFont="1" applyFill="1" applyBorder="1" applyAlignment="1">
      <alignment horizontal="left" vertical="center" wrapText="1"/>
    </xf>
    <xf numFmtId="0" fontId="18" fillId="2" borderId="2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6" xfId="8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left" vertical="center" wrapText="1"/>
    </xf>
    <xf numFmtId="0" fontId="13" fillId="0" borderId="2" xfId="9" applyFont="1" applyFill="1" applyBorder="1" applyAlignment="1">
      <alignment horizontal="center" vertical="center" wrapText="1"/>
    </xf>
    <xf numFmtId="2" fontId="13" fillId="2" borderId="2" xfId="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64" fontId="12" fillId="0" borderId="2" xfId="7" applyFont="1" applyFill="1" applyBorder="1" applyAlignment="1" applyProtection="1">
      <alignment vertical="center" wrapText="1"/>
    </xf>
    <xf numFmtId="2" fontId="10" fillId="0" borderId="2" xfId="7" applyNumberFormat="1" applyFont="1" applyFill="1" applyBorder="1" applyAlignment="1" applyProtection="1">
      <alignment horizontal="center" vertical="center" wrapText="1"/>
    </xf>
    <xf numFmtId="2" fontId="12" fillId="0" borderId="2" xfId="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2" fontId="21" fillId="0" borderId="2" xfId="7" applyNumberFormat="1" applyFont="1" applyFill="1" applyBorder="1" applyAlignment="1" applyProtection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12" fillId="0" borderId="2" xfId="7" applyFont="1" applyFill="1" applyBorder="1" applyAlignment="1">
      <alignment vertical="center" wrapText="1"/>
    </xf>
    <xf numFmtId="2" fontId="12" fillId="0" borderId="2" xfId="7" applyNumberFormat="1" applyFont="1" applyFill="1" applyBorder="1" applyAlignment="1">
      <alignment horizontal="center" vertical="center" wrapText="1"/>
    </xf>
    <xf numFmtId="0" fontId="13" fillId="2" borderId="2" xfId="9" applyFont="1" applyFill="1" applyBorder="1" applyAlignment="1">
      <alignment horizontal="left" vertical="center" wrapText="1"/>
    </xf>
    <xf numFmtId="0" fontId="13" fillId="2" borderId="2" xfId="9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21" fillId="0" borderId="2" xfId="7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8" fillId="2" borderId="10" xfId="2" applyFont="1" applyFill="1" applyBorder="1" applyAlignment="1" applyProtection="1">
      <alignment horizontal="left" vertical="top" wrapText="1"/>
    </xf>
    <xf numFmtId="0" fontId="18" fillId="2" borderId="10" xfId="0" applyFont="1" applyFill="1" applyBorder="1" applyAlignment="1" applyProtection="1">
      <alignment horizontal="center" vertical="top" wrapText="1"/>
    </xf>
    <xf numFmtId="0" fontId="18" fillId="2" borderId="10" xfId="2" applyFont="1" applyFill="1" applyBorder="1" applyAlignment="1" applyProtection="1">
      <alignment horizontal="center" vertical="top" wrapText="1"/>
    </xf>
    <xf numFmtId="168" fontId="18" fillId="3" borderId="10" xfId="1" applyNumberFormat="1" applyFont="1" applyFill="1" applyBorder="1" applyAlignment="1" applyProtection="1">
      <alignment vertical="center" wrapText="1"/>
    </xf>
    <xf numFmtId="168" fontId="13" fillId="0" borderId="10" xfId="1" applyNumberFormat="1" applyFont="1" applyFill="1" applyBorder="1" applyAlignment="1" applyProtection="1">
      <alignment vertical="center" wrapText="1"/>
    </xf>
    <xf numFmtId="0" fontId="13" fillId="0" borderId="2" xfId="2" applyFont="1" applyFill="1" applyBorder="1" applyAlignment="1" applyProtection="1">
      <alignment horizontal="left" vertical="top" wrapText="1"/>
    </xf>
    <xf numFmtId="0" fontId="13" fillId="0" borderId="2" xfId="0" applyFont="1" applyFill="1" applyBorder="1" applyAlignment="1" applyProtection="1">
      <alignment horizontal="center" vertical="top" wrapText="1"/>
    </xf>
    <xf numFmtId="0" fontId="13" fillId="0" borderId="2" xfId="2" applyFont="1" applyFill="1" applyBorder="1" applyAlignment="1" applyProtection="1">
      <alignment horizontal="center" vertical="top" wrapText="1"/>
    </xf>
    <xf numFmtId="168" fontId="13" fillId="0" borderId="2" xfId="1" applyNumberFormat="1" applyFont="1" applyFill="1" applyBorder="1" applyAlignment="1" applyProtection="1">
      <alignment vertical="center" wrapText="1"/>
    </xf>
    <xf numFmtId="14" fontId="5" fillId="2" borderId="7" xfId="9" applyNumberFormat="1" applyFont="1" applyFill="1" applyBorder="1" applyAlignment="1">
      <alignment horizont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/>
    </xf>
    <xf numFmtId="2" fontId="18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15" fillId="2" borderId="7" xfId="9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vertical="center" wrapText="1"/>
    </xf>
    <xf numFmtId="0" fontId="15" fillId="2" borderId="2" xfId="9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168" fontId="13" fillId="0" borderId="2" xfId="1" applyNumberFormat="1" applyFont="1" applyFill="1" applyBorder="1" applyAlignment="1" applyProtection="1">
      <alignment vertical="top" wrapText="1"/>
    </xf>
    <xf numFmtId="14" fontId="13" fillId="2" borderId="7" xfId="9" applyNumberFormat="1" applyFont="1" applyFill="1" applyBorder="1" applyAlignment="1">
      <alignment horizontal="center" wrapText="1"/>
    </xf>
    <xf numFmtId="0" fontId="13" fillId="2" borderId="2" xfId="9" applyFont="1" applyFill="1" applyBorder="1" applyAlignment="1">
      <alignment horizontal="center"/>
    </xf>
    <xf numFmtId="2" fontId="13" fillId="2" borderId="2" xfId="9" applyNumberFormat="1" applyFont="1" applyFill="1" applyBorder="1" applyAlignment="1">
      <alignment horizontal="center"/>
    </xf>
    <xf numFmtId="14" fontId="5" fillId="2" borderId="2" xfId="9" applyNumberFormat="1" applyFont="1" applyFill="1" applyBorder="1" applyAlignment="1">
      <alignment horizontal="center" wrapText="1"/>
    </xf>
    <xf numFmtId="2" fontId="18" fillId="2" borderId="2" xfId="0" applyNumberFormat="1" applyFont="1" applyFill="1" applyBorder="1" applyAlignment="1">
      <alignment horizontal="center"/>
    </xf>
    <xf numFmtId="164" fontId="13" fillId="2" borderId="2" xfId="1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9" applyNumberFormat="1" applyFont="1" applyFill="1" applyBorder="1" applyAlignment="1">
      <alignment horizontal="center" wrapText="1"/>
    </xf>
    <xf numFmtId="0" fontId="13" fillId="2" borderId="2" xfId="9" applyFont="1" applyFill="1" applyBorder="1" applyAlignment="1">
      <alignment vertical="center" wrapText="1"/>
    </xf>
    <xf numFmtId="166" fontId="13" fillId="2" borderId="2" xfId="9" applyNumberFormat="1" applyFont="1" applyFill="1" applyBorder="1" applyAlignment="1">
      <alignment horizontal="center"/>
    </xf>
    <xf numFmtId="169" fontId="13" fillId="0" borderId="2" xfId="1" applyNumberFormat="1" applyFont="1" applyFill="1" applyBorder="1" applyAlignment="1" applyProtection="1">
      <alignment vertical="center" wrapText="1"/>
    </xf>
    <xf numFmtId="0" fontId="18" fillId="0" borderId="2" xfId="0" applyFont="1" applyFill="1" applyBorder="1" applyAlignment="1">
      <alignment horizontal="left" vertical="top" wrapText="1"/>
    </xf>
    <xf numFmtId="2" fontId="18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2" fontId="13" fillId="2" borderId="2" xfId="0" applyNumberFormat="1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0" fontId="29" fillId="0" borderId="2" xfId="8" applyFont="1" applyBorder="1" applyAlignment="1">
      <alignment horizontal="center" vertical="center" wrapText="1"/>
    </xf>
    <xf numFmtId="0" fontId="30" fillId="0" borderId="2" xfId="8" applyFont="1" applyBorder="1" applyAlignment="1">
      <alignment horizontal="center" vertical="center" wrapText="1"/>
    </xf>
    <xf numFmtId="0" fontId="31" fillId="0" borderId="2" xfId="8" applyFont="1" applyBorder="1" applyAlignment="1">
      <alignment horizontal="center" vertical="center" wrapText="1"/>
    </xf>
    <xf numFmtId="171" fontId="31" fillId="0" borderId="2" xfId="8" applyNumberFormat="1" applyFont="1" applyBorder="1" applyAlignment="1">
      <alignment horizontal="center" vertical="center" wrapText="1"/>
    </xf>
    <xf numFmtId="2" fontId="31" fillId="0" borderId="2" xfId="8" applyNumberFormat="1" applyFont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/>
    </xf>
    <xf numFmtId="0" fontId="32" fillId="0" borderId="2" xfId="8" applyFont="1" applyBorder="1" applyAlignment="1">
      <alignment horizontal="center" vertical="center" wrapText="1"/>
    </xf>
    <xf numFmtId="0" fontId="33" fillId="0" borderId="2" xfId="8" applyFont="1" applyBorder="1" applyAlignment="1">
      <alignment horizontal="center" vertical="center" wrapText="1"/>
    </xf>
    <xf numFmtId="9" fontId="33" fillId="0" borderId="2" xfId="8" applyNumberFormat="1" applyFont="1" applyBorder="1" applyAlignment="1">
      <alignment horizontal="center" vertical="center" wrapText="1"/>
    </xf>
    <xf numFmtId="0" fontId="13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 wrapText="1"/>
    </xf>
    <xf numFmtId="9" fontId="13" fillId="0" borderId="0" xfId="6" applyFont="1" applyFill="1" applyAlignment="1" applyProtection="1">
      <alignment horizontal="center" vertical="center"/>
    </xf>
    <xf numFmtId="2" fontId="13" fillId="0" borderId="0" xfId="4" applyNumberFormat="1" applyFont="1" applyFill="1" applyAlignment="1" applyProtection="1">
      <alignment horizontal="center" vertical="center"/>
    </xf>
    <xf numFmtId="0" fontId="13" fillId="0" borderId="24" xfId="5" applyFont="1" applyFill="1" applyBorder="1" applyAlignment="1" applyProtection="1">
      <alignment horizontal="center" vertical="center" wrapText="1"/>
    </xf>
    <xf numFmtId="0" fontId="13" fillId="0" borderId="25" xfId="5" applyFont="1" applyFill="1" applyBorder="1" applyAlignment="1" applyProtection="1">
      <alignment horizontal="center" vertical="center" wrapText="1"/>
    </xf>
    <xf numFmtId="9" fontId="13" fillId="0" borderId="26" xfId="6" applyFont="1" applyFill="1" applyBorder="1" applyAlignment="1" applyProtection="1">
      <alignment horizontal="center" vertical="center" wrapText="1"/>
    </xf>
    <xf numFmtId="2" fontId="13" fillId="0" borderId="25" xfId="4" applyNumberFormat="1" applyFont="1" applyFill="1" applyBorder="1" applyAlignment="1" applyProtection="1">
      <alignment horizontal="center" vertical="center" wrapText="1"/>
    </xf>
    <xf numFmtId="2" fontId="13" fillId="2" borderId="27" xfId="4" applyNumberFormat="1" applyFont="1" applyFill="1" applyBorder="1" applyAlignment="1" applyProtection="1">
      <alignment horizontal="center" vertical="center" wrapText="1"/>
    </xf>
    <xf numFmtId="2" fontId="13" fillId="0" borderId="28" xfId="4" applyNumberFormat="1" applyFont="1" applyFill="1" applyBorder="1" applyAlignment="1" applyProtection="1">
      <alignment horizontal="center" vertical="center" wrapText="1"/>
    </xf>
    <xf numFmtId="2" fontId="13" fillId="0" borderId="26" xfId="4" applyNumberFormat="1" applyFont="1" applyFill="1" applyBorder="1" applyAlignment="1" applyProtection="1">
      <alignment horizontal="center" vertical="center" wrapText="1"/>
    </xf>
    <xf numFmtId="2" fontId="13" fillId="2" borderId="29" xfId="4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2" fontId="15" fillId="0" borderId="30" xfId="0" applyNumberFormat="1" applyFont="1" applyFill="1" applyBorder="1" applyAlignment="1">
      <alignment horizontal="center" vertical="center" wrapText="1"/>
    </xf>
    <xf numFmtId="2" fontId="15" fillId="0" borderId="32" xfId="0" applyNumberFormat="1" applyFont="1" applyFill="1" applyBorder="1" applyAlignment="1">
      <alignment horizontal="center" vertical="center" wrapText="1"/>
    </xf>
    <xf numFmtId="2" fontId="13" fillId="0" borderId="32" xfId="7" applyNumberFormat="1" applyFont="1" applyFill="1" applyBorder="1" applyAlignment="1">
      <alignment horizontal="center" vertical="top" wrapText="1"/>
    </xf>
    <xf numFmtId="0" fontId="13" fillId="2" borderId="32" xfId="8" applyFont="1" applyFill="1" applyBorder="1" applyAlignment="1">
      <alignment horizontal="center" vertical="center" wrapText="1"/>
    </xf>
    <xf numFmtId="2" fontId="12" fillId="0" borderId="32" xfId="7" applyNumberFormat="1" applyFont="1" applyFill="1" applyBorder="1" applyAlignment="1" applyProtection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2" fontId="12" fillId="0" borderId="32" xfId="7" applyNumberFormat="1" applyFont="1" applyFill="1" applyBorder="1" applyAlignment="1">
      <alignment horizontal="center" vertical="center" wrapText="1"/>
    </xf>
    <xf numFmtId="0" fontId="13" fillId="2" borderId="33" xfId="8" applyFont="1" applyFill="1" applyBorder="1" applyAlignment="1">
      <alignment horizontal="center" vertical="center" wrapText="1"/>
    </xf>
    <xf numFmtId="0" fontId="13" fillId="2" borderId="31" xfId="8" applyFont="1" applyFill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center" vertical="center" wrapText="1"/>
    </xf>
    <xf numFmtId="2" fontId="12" fillId="0" borderId="32" xfId="0" applyNumberFormat="1" applyFont="1" applyFill="1" applyBorder="1" applyAlignment="1">
      <alignment horizontal="center" vertical="center" wrapText="1"/>
    </xf>
    <xf numFmtId="168" fontId="13" fillId="0" borderId="36" xfId="1" applyNumberFormat="1" applyFont="1" applyFill="1" applyBorder="1" applyAlignment="1" applyProtection="1">
      <alignment vertical="center" wrapText="1"/>
    </xf>
    <xf numFmtId="168" fontId="13" fillId="0" borderId="32" xfId="1" applyNumberFormat="1" applyFont="1" applyFill="1" applyBorder="1" applyAlignment="1" applyProtection="1">
      <alignment vertical="center" wrapText="1"/>
    </xf>
    <xf numFmtId="2" fontId="13" fillId="0" borderId="32" xfId="0" applyNumberFormat="1" applyFont="1" applyFill="1" applyBorder="1" applyAlignment="1">
      <alignment horizontal="center" vertical="center" wrapText="1"/>
    </xf>
    <xf numFmtId="168" fontId="13" fillId="0" borderId="32" xfId="1" applyNumberFormat="1" applyFont="1" applyFill="1" applyBorder="1" applyAlignment="1" applyProtection="1">
      <alignment vertical="top" wrapText="1"/>
    </xf>
    <xf numFmtId="164" fontId="13" fillId="2" borderId="32" xfId="1" applyFont="1" applyFill="1" applyBorder="1" applyAlignment="1" applyProtection="1">
      <alignment horizontal="center" vertical="center" wrapText="1"/>
    </xf>
    <xf numFmtId="168" fontId="13" fillId="0" borderId="32" xfId="1" applyNumberFormat="1" applyFont="1" applyFill="1" applyBorder="1" applyAlignment="1" applyProtection="1">
      <alignment horizontal="center" vertical="center" wrapText="1"/>
    </xf>
    <xf numFmtId="2" fontId="13" fillId="0" borderId="32" xfId="0" applyNumberFormat="1" applyFont="1" applyFill="1" applyBorder="1" applyAlignment="1">
      <alignment horizontal="center" vertical="top" wrapText="1"/>
    </xf>
    <xf numFmtId="0" fontId="29" fillId="0" borderId="34" xfId="8" applyFont="1" applyBorder="1" applyAlignment="1">
      <alignment horizontal="center" vertical="center" wrapText="1"/>
    </xf>
    <xf numFmtId="2" fontId="31" fillId="0" borderId="32" xfId="8" applyNumberFormat="1" applyFont="1" applyBorder="1" applyAlignment="1">
      <alignment horizontal="center" vertical="center" wrapText="1"/>
    </xf>
    <xf numFmtId="0" fontId="32" fillId="0" borderId="34" xfId="8" applyFont="1" applyBorder="1" applyAlignment="1">
      <alignment horizontal="center" vertical="center" wrapText="1"/>
    </xf>
    <xf numFmtId="2" fontId="33" fillId="0" borderId="32" xfId="8" applyNumberFormat="1" applyFont="1" applyBorder="1" applyAlignment="1">
      <alignment horizontal="center" vertical="center" wrapText="1"/>
    </xf>
    <xf numFmtId="0" fontId="29" fillId="0" borderId="31" xfId="8" applyFont="1" applyBorder="1" applyAlignment="1">
      <alignment horizontal="center" vertical="center" wrapText="1"/>
    </xf>
    <xf numFmtId="0" fontId="29" fillId="0" borderId="6" xfId="8" applyFont="1" applyBorder="1" applyAlignment="1">
      <alignment horizontal="center" vertical="center" wrapText="1"/>
    </xf>
    <xf numFmtId="0" fontId="30" fillId="0" borderId="6" xfId="8" applyFont="1" applyBorder="1" applyAlignment="1">
      <alignment horizontal="center" vertical="center" wrapText="1"/>
    </xf>
    <xf numFmtId="0" fontId="31" fillId="0" borderId="6" xfId="8" applyFont="1" applyBorder="1" applyAlignment="1">
      <alignment horizontal="center" vertical="center" wrapText="1"/>
    </xf>
    <xf numFmtId="171" fontId="31" fillId="0" borderId="6" xfId="8" applyNumberFormat="1" applyFont="1" applyBorder="1" applyAlignment="1">
      <alignment horizontal="center" vertical="center" wrapText="1"/>
    </xf>
    <xf numFmtId="2" fontId="31" fillId="0" borderId="6" xfId="8" applyNumberFormat="1" applyFont="1" applyBorder="1" applyAlignment="1">
      <alignment horizontal="center" vertical="center" wrapText="1"/>
    </xf>
    <xf numFmtId="2" fontId="31" fillId="0" borderId="40" xfId="8" applyNumberFormat="1" applyFont="1" applyBorder="1" applyAlignment="1">
      <alignment horizontal="center" vertical="center" wrapText="1"/>
    </xf>
    <xf numFmtId="0" fontId="29" fillId="4" borderId="24" xfId="8" applyFont="1" applyFill="1" applyBorder="1" applyAlignment="1">
      <alignment horizontal="center" vertical="center" wrapText="1"/>
    </xf>
    <xf numFmtId="0" fontId="29" fillId="4" borderId="25" xfId="8" applyFont="1" applyFill="1" applyBorder="1" applyAlignment="1">
      <alignment horizontal="center" vertical="center" wrapText="1"/>
    </xf>
    <xf numFmtId="0" fontId="30" fillId="4" borderId="25" xfId="8" applyFont="1" applyFill="1" applyBorder="1" applyAlignment="1">
      <alignment horizontal="center" vertical="center" wrapText="1"/>
    </xf>
    <xf numFmtId="0" fontId="31" fillId="4" borderId="25" xfId="8" applyFont="1" applyFill="1" applyBorder="1" applyAlignment="1">
      <alignment horizontal="center" vertical="center" wrapText="1"/>
    </xf>
    <xf numFmtId="171" fontId="31" fillId="4" borderId="25" xfId="8" applyNumberFormat="1" applyFont="1" applyFill="1" applyBorder="1" applyAlignment="1">
      <alignment horizontal="center" vertical="center" wrapText="1"/>
    </xf>
    <xf numFmtId="2" fontId="31" fillId="4" borderId="25" xfId="8" applyNumberFormat="1" applyFont="1" applyFill="1" applyBorder="1" applyAlignment="1">
      <alignment horizontal="center" vertical="center" wrapText="1"/>
    </xf>
    <xf numFmtId="2" fontId="31" fillId="4" borderId="29" xfId="8" applyNumberFormat="1" applyFont="1" applyFill="1" applyBorder="1" applyAlignment="1">
      <alignment horizontal="center" vertical="center" wrapText="1"/>
    </xf>
    <xf numFmtId="9" fontId="30" fillId="5" borderId="6" xfId="8" applyNumberFormat="1" applyFont="1" applyFill="1" applyBorder="1" applyAlignment="1">
      <alignment horizontal="center" vertical="center" wrapText="1"/>
    </xf>
    <xf numFmtId="9" fontId="31" fillId="5" borderId="2" xfId="8" applyNumberFormat="1" applyFont="1" applyFill="1" applyBorder="1" applyAlignment="1">
      <alignment horizontal="center" vertical="center" wrapText="1"/>
    </xf>
    <xf numFmtId="9" fontId="33" fillId="5" borderId="2" xfId="8" applyNumberFormat="1" applyFont="1" applyFill="1" applyBorder="1" applyAlignment="1">
      <alignment horizontal="center" vertical="center" wrapText="1"/>
    </xf>
    <xf numFmtId="0" fontId="32" fillId="0" borderId="33" xfId="8" applyFont="1" applyBorder="1" applyAlignment="1">
      <alignment horizontal="center" vertical="center" wrapText="1"/>
    </xf>
    <xf numFmtId="0" fontId="32" fillId="0" borderId="1" xfId="8" applyFont="1" applyBorder="1" applyAlignment="1">
      <alignment horizontal="center" vertical="center" wrapText="1"/>
    </xf>
    <xf numFmtId="0" fontId="33" fillId="0" borderId="1" xfId="8" applyFont="1" applyBorder="1" applyAlignment="1">
      <alignment horizontal="center" vertical="center" wrapText="1"/>
    </xf>
    <xf numFmtId="9" fontId="33" fillId="5" borderId="1" xfId="8" applyNumberFormat="1" applyFont="1" applyFill="1" applyBorder="1" applyAlignment="1">
      <alignment horizontal="center" vertical="center" wrapText="1"/>
    </xf>
    <xf numFmtId="2" fontId="33" fillId="0" borderId="39" xfId="8" applyNumberFormat="1" applyFont="1" applyBorder="1" applyAlignment="1">
      <alignment horizontal="center" vertical="center" wrapText="1"/>
    </xf>
    <xf numFmtId="0" fontId="32" fillId="4" borderId="24" xfId="8" applyFont="1" applyFill="1" applyBorder="1" applyAlignment="1">
      <alignment horizontal="center" vertical="center" wrapText="1"/>
    </xf>
    <xf numFmtId="0" fontId="32" fillId="4" borderId="25" xfId="8" applyFont="1" applyFill="1" applyBorder="1" applyAlignment="1">
      <alignment horizontal="center" vertical="center" wrapText="1"/>
    </xf>
    <xf numFmtId="0" fontId="33" fillId="4" borderId="25" xfId="8" applyFont="1" applyFill="1" applyBorder="1" applyAlignment="1">
      <alignment horizontal="center" vertical="center" wrapText="1"/>
    </xf>
    <xf numFmtId="1" fontId="33" fillId="4" borderId="29" xfId="8" applyNumberFormat="1" applyFont="1" applyFill="1" applyBorder="1" applyAlignment="1">
      <alignment horizontal="center" vertical="center" wrapText="1"/>
    </xf>
    <xf numFmtId="170" fontId="13" fillId="0" borderId="33" xfId="0" applyNumberFormat="1" applyFont="1" applyFill="1" applyBorder="1" applyAlignment="1">
      <alignment horizontal="center" vertical="center" wrapText="1"/>
    </xf>
    <xf numFmtId="170" fontId="13" fillId="0" borderId="18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35" xfId="2" applyFont="1" applyFill="1" applyBorder="1" applyAlignment="1" applyProtection="1">
      <alignment horizontal="center" vertical="top" wrapText="1"/>
    </xf>
    <xf numFmtId="0" fontId="13" fillId="0" borderId="37" xfId="2" applyFont="1" applyFill="1" applyBorder="1" applyAlignment="1" applyProtection="1">
      <alignment horizontal="center" vertical="top" wrapText="1"/>
    </xf>
    <xf numFmtId="0" fontId="13" fillId="0" borderId="38" xfId="2" applyFont="1" applyFill="1" applyBorder="1" applyAlignment="1" applyProtection="1">
      <alignment horizontal="center" vertical="top" wrapText="1"/>
    </xf>
    <xf numFmtId="0" fontId="24" fillId="0" borderId="9" xfId="2" applyFont="1" applyFill="1" applyBorder="1" applyAlignment="1" applyProtection="1">
      <alignment horizontal="center" vertical="top" wrapText="1"/>
    </xf>
    <xf numFmtId="0" fontId="24" fillId="0" borderId="11" xfId="2" applyFont="1" applyFill="1" applyBorder="1" applyAlignment="1" applyProtection="1">
      <alignment horizontal="center" vertical="top" wrapText="1"/>
    </xf>
    <xf numFmtId="0" fontId="13" fillId="0" borderId="3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top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2" fontId="13" fillId="0" borderId="1" xfId="4" applyNumberFormat="1" applyFont="1" applyFill="1" applyBorder="1" applyAlignment="1" applyProtection="1">
      <alignment horizontal="center" vertical="center" wrapText="1"/>
    </xf>
    <xf numFmtId="2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6" xfId="0" quotePrefix="1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17" fillId="0" borderId="3" xfId="0" quotePrefix="1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 wrapText="1"/>
    </xf>
    <xf numFmtId="2" fontId="13" fillId="0" borderId="16" xfId="4" applyNumberFormat="1" applyFont="1" applyFill="1" applyBorder="1" applyAlignment="1" applyProtection="1">
      <alignment horizontal="center" vertical="center" wrapText="1"/>
    </xf>
    <xf numFmtId="2" fontId="13" fillId="0" borderId="2" xfId="4" applyNumberFormat="1" applyFont="1" applyFill="1" applyBorder="1" applyAlignment="1" applyProtection="1">
      <alignment horizontal="center" vertical="center" wrapText="1"/>
    </xf>
    <xf numFmtId="2" fontId="13" fillId="2" borderId="17" xfId="4" applyNumberFormat="1" applyFont="1" applyFill="1" applyBorder="1" applyAlignment="1" applyProtection="1">
      <alignment horizontal="center" vertical="center" wrapText="1"/>
    </xf>
    <xf numFmtId="2" fontId="13" fillId="2" borderId="19" xfId="4" applyNumberFormat="1" applyFont="1" applyFill="1" applyBorder="1" applyAlignment="1" applyProtection="1">
      <alignment horizontal="center" vertical="center" wrapText="1"/>
    </xf>
    <xf numFmtId="2" fontId="13" fillId="2" borderId="23" xfId="4" applyNumberFormat="1" applyFont="1" applyFill="1" applyBorder="1" applyAlignment="1" applyProtection="1">
      <alignment horizontal="center" vertical="center" wrapText="1"/>
    </xf>
    <xf numFmtId="2" fontId="13" fillId="2" borderId="1" xfId="4" applyNumberFormat="1" applyFont="1" applyFill="1" applyBorder="1" applyAlignment="1" applyProtection="1">
      <alignment horizontal="center" vertical="center" wrapText="1"/>
    </xf>
    <xf numFmtId="2" fontId="13" fillId="2" borderId="21" xfId="4" applyNumberFormat="1" applyFont="1" applyFill="1" applyBorder="1" applyAlignment="1" applyProtection="1">
      <alignment horizontal="center" vertical="center" wrapText="1"/>
    </xf>
    <xf numFmtId="2" fontId="13" fillId="0" borderId="22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18" xfId="5" applyNumberFormat="1" applyFont="1" applyFill="1" applyBorder="1" applyAlignment="1" applyProtection="1">
      <alignment horizontal="center" vertical="center" wrapText="1"/>
    </xf>
    <xf numFmtId="0" fontId="13" fillId="0" borderId="20" xfId="5" applyNumberFormat="1" applyFont="1" applyFill="1" applyBorder="1" applyAlignment="1" applyProtection="1">
      <alignment horizontal="center" vertical="center" wrapText="1"/>
    </xf>
    <xf numFmtId="0" fontId="13" fillId="0" borderId="13" xfId="5" applyFont="1" applyFill="1" applyBorder="1" applyAlignment="1" applyProtection="1">
      <alignment horizontal="center" vertical="center" wrapText="1"/>
    </xf>
    <xf numFmtId="0" fontId="13" fillId="0" borderId="3" xfId="5" applyFont="1" applyFill="1" applyBorder="1" applyAlignment="1" applyProtection="1">
      <alignment horizontal="center" vertical="center" wrapText="1"/>
    </xf>
    <xf numFmtId="0" fontId="13" fillId="0" borderId="21" xfId="5" applyFont="1" applyFill="1" applyBorder="1" applyAlignment="1" applyProtection="1">
      <alignment horizontal="center" vertical="center" wrapText="1"/>
    </xf>
    <xf numFmtId="9" fontId="13" fillId="0" borderId="13" xfId="6" applyFont="1" applyFill="1" applyBorder="1" applyAlignment="1" applyProtection="1">
      <alignment horizontal="center" vertical="center" wrapText="1"/>
    </xf>
    <xf numFmtId="9" fontId="13" fillId="0" borderId="3" xfId="6" applyFont="1" applyFill="1" applyBorder="1" applyAlignment="1" applyProtection="1">
      <alignment horizontal="center" vertical="center" wrapText="1"/>
    </xf>
    <xf numFmtId="9" fontId="13" fillId="0" borderId="21" xfId="6" applyFont="1" applyFill="1" applyBorder="1" applyAlignment="1" applyProtection="1">
      <alignment horizontal="center" vertical="center" wrapText="1"/>
    </xf>
    <xf numFmtId="2" fontId="13" fillId="0" borderId="14" xfId="4" applyNumberFormat="1" applyFont="1" applyFill="1" applyBorder="1" applyAlignment="1" applyProtection="1">
      <alignment horizontal="center" vertical="center" wrapText="1"/>
    </xf>
    <xf numFmtId="2" fontId="13" fillId="0" borderId="15" xfId="4" applyNumberFormat="1" applyFont="1" applyFill="1" applyBorder="1" applyAlignment="1" applyProtection="1">
      <alignment horizontal="center" vertical="center" wrapText="1"/>
    </xf>
    <xf numFmtId="2" fontId="13" fillId="0" borderId="4" xfId="4" applyNumberFormat="1" applyFont="1" applyFill="1" applyBorder="1" applyAlignment="1" applyProtection="1">
      <alignment horizontal="center" vertical="center" wrapText="1"/>
    </xf>
    <xf numFmtId="2" fontId="13" fillId="0" borderId="5" xfId="4" applyNumberFormat="1" applyFont="1" applyFill="1" applyBorder="1" applyAlignment="1" applyProtection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43" fontId="13" fillId="2" borderId="2" xfId="0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Comma 3" xfId="4"/>
    <cellStyle name="Comma 6" xfId="7"/>
    <cellStyle name="Normal" xfId="0" builtinId="0"/>
    <cellStyle name="Normal 10" xfId="3"/>
    <cellStyle name="Normal 2 2 2" xfId="9"/>
    <cellStyle name="Normal 3" xfId="2"/>
    <cellStyle name="Normal_gare wyalsadfenigagarini 2_SMSH2008-IIkv ." xfId="5"/>
    <cellStyle name="Percent 3" xfId="6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zoomScale="110" zoomScaleNormal="110" workbookViewId="0">
      <selection activeCell="V11" sqref="V11"/>
    </sheetView>
  </sheetViews>
  <sheetFormatPr defaultRowHeight="13.5" x14ac:dyDescent="0.25"/>
  <cols>
    <col min="1" max="1" width="5.140625" style="111" customWidth="1"/>
    <col min="2" max="2" width="8.5703125" style="111" customWidth="1"/>
    <col min="3" max="3" width="28.5703125" style="112" customWidth="1"/>
    <col min="4" max="4" width="11" style="113" customWidth="1"/>
    <col min="5" max="5" width="11" style="114" customWidth="1"/>
    <col min="6" max="6" width="11.42578125" style="114" customWidth="1"/>
    <col min="7" max="7" width="10.5703125" style="114" customWidth="1"/>
    <col min="8" max="8" width="11" style="114" customWidth="1"/>
    <col min="9" max="9" width="7.85546875" style="114" customWidth="1"/>
    <col min="10" max="10" width="9.7109375" style="114" customWidth="1"/>
    <col min="11" max="11" width="8" style="114" bestFit="1" customWidth="1"/>
    <col min="12" max="12" width="9.5703125" style="114" customWidth="1"/>
    <col min="13" max="13" width="9.42578125" style="114" bestFit="1" customWidth="1"/>
    <col min="14" max="14" width="10.85546875" style="6" bestFit="1" customWidth="1"/>
    <col min="15" max="16384" width="9.140625" style="6"/>
  </cols>
  <sheetData>
    <row r="1" spans="1:20" s="2" customFormat="1" ht="30.75" customHeight="1" x14ac:dyDescent="0.25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1"/>
      <c r="O1" s="1"/>
      <c r="P1" s="1"/>
      <c r="Q1" s="1"/>
      <c r="R1" s="1"/>
      <c r="S1" s="1"/>
      <c r="T1" s="1"/>
    </row>
    <row r="2" spans="1:20" s="2" customFormat="1" ht="21.75" customHeight="1" x14ac:dyDescent="0.25">
      <c r="A2" s="217" t="s">
        <v>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1"/>
      <c r="O2" s="1"/>
      <c r="P2" s="1"/>
      <c r="Q2" s="1"/>
      <c r="R2" s="1"/>
      <c r="S2" s="1"/>
      <c r="T2" s="1"/>
    </row>
    <row r="3" spans="1:20" s="2" customFormat="1" ht="36" customHeight="1" thickBot="1" x14ac:dyDescent="0.3">
      <c r="A3" s="3"/>
      <c r="B3" s="4"/>
      <c r="C3" s="5" t="s">
        <v>2</v>
      </c>
      <c r="D3" s="218" t="s">
        <v>0</v>
      </c>
      <c r="E3" s="218"/>
      <c r="F3" s="218"/>
      <c r="G3" s="218"/>
      <c r="H3" s="218"/>
      <c r="I3" s="218"/>
      <c r="J3" s="218"/>
      <c r="K3" s="218"/>
      <c r="L3" s="218"/>
      <c r="M3" s="218"/>
      <c r="N3" s="1"/>
      <c r="O3" s="1"/>
      <c r="P3" s="1"/>
      <c r="Q3" s="1"/>
      <c r="R3" s="1"/>
      <c r="S3" s="1"/>
      <c r="T3" s="1"/>
    </row>
    <row r="4" spans="1:20" x14ac:dyDescent="0.25">
      <c r="A4" s="219" t="s">
        <v>4</v>
      </c>
      <c r="B4" s="222" t="s">
        <v>5</v>
      </c>
      <c r="C4" s="222" t="s">
        <v>6</v>
      </c>
      <c r="D4" s="225" t="s">
        <v>7</v>
      </c>
      <c r="E4" s="228" t="s">
        <v>8</v>
      </c>
      <c r="F4" s="229"/>
      <c r="G4" s="208" t="s">
        <v>9</v>
      </c>
      <c r="H4" s="208"/>
      <c r="I4" s="208" t="s">
        <v>10</v>
      </c>
      <c r="J4" s="208"/>
      <c r="K4" s="208" t="s">
        <v>11</v>
      </c>
      <c r="L4" s="208"/>
      <c r="M4" s="210" t="s">
        <v>12</v>
      </c>
    </row>
    <row r="5" spans="1:20" x14ac:dyDescent="0.25">
      <c r="A5" s="220"/>
      <c r="B5" s="223"/>
      <c r="C5" s="223"/>
      <c r="D5" s="226"/>
      <c r="E5" s="230"/>
      <c r="F5" s="231"/>
      <c r="G5" s="209"/>
      <c r="H5" s="209"/>
      <c r="I5" s="209"/>
      <c r="J5" s="209"/>
      <c r="K5" s="209"/>
      <c r="L5" s="209"/>
      <c r="M5" s="211"/>
    </row>
    <row r="6" spans="1:20" s="8" customFormat="1" ht="12.75" customHeight="1" x14ac:dyDescent="0.2">
      <c r="A6" s="220"/>
      <c r="B6" s="223"/>
      <c r="C6" s="223"/>
      <c r="D6" s="226"/>
      <c r="E6" s="201" t="s">
        <v>13</v>
      </c>
      <c r="F6" s="213" t="s">
        <v>14</v>
      </c>
      <c r="G6" s="209" t="s">
        <v>15</v>
      </c>
      <c r="H6" s="209" t="s">
        <v>14</v>
      </c>
      <c r="I6" s="201" t="s">
        <v>15</v>
      </c>
      <c r="J6" s="201" t="s">
        <v>14</v>
      </c>
      <c r="K6" s="201" t="s">
        <v>15</v>
      </c>
      <c r="L6" s="201" t="s">
        <v>14</v>
      </c>
      <c r="M6" s="211"/>
      <c r="N6" s="7"/>
    </row>
    <row r="7" spans="1:20" s="8" customFormat="1" thickBot="1" x14ac:dyDescent="0.25">
      <c r="A7" s="221"/>
      <c r="B7" s="224"/>
      <c r="C7" s="224"/>
      <c r="D7" s="227"/>
      <c r="E7" s="202"/>
      <c r="F7" s="214"/>
      <c r="G7" s="215"/>
      <c r="H7" s="215"/>
      <c r="I7" s="202"/>
      <c r="J7" s="202"/>
      <c r="K7" s="202"/>
      <c r="L7" s="202"/>
      <c r="M7" s="212"/>
      <c r="N7" s="7"/>
    </row>
    <row r="8" spans="1:20" s="8" customFormat="1" ht="14.25" thickBot="1" x14ac:dyDescent="0.25">
      <c r="A8" s="115">
        <v>1</v>
      </c>
      <c r="B8" s="116" t="s">
        <v>16</v>
      </c>
      <c r="C8" s="116" t="s">
        <v>17</v>
      </c>
      <c r="D8" s="117" t="s">
        <v>18</v>
      </c>
      <c r="E8" s="118" t="s">
        <v>19</v>
      </c>
      <c r="F8" s="119" t="s">
        <v>20</v>
      </c>
      <c r="G8" s="118" t="s">
        <v>21</v>
      </c>
      <c r="H8" s="118" t="s">
        <v>22</v>
      </c>
      <c r="I8" s="118" t="s">
        <v>23</v>
      </c>
      <c r="J8" s="120" t="s">
        <v>24</v>
      </c>
      <c r="K8" s="118" t="s">
        <v>25</v>
      </c>
      <c r="L8" s="121" t="s">
        <v>26</v>
      </c>
      <c r="M8" s="122" t="s">
        <v>27</v>
      </c>
      <c r="N8" s="7"/>
    </row>
    <row r="9" spans="1:20" s="8" customFormat="1" ht="32.25" customHeight="1" x14ac:dyDescent="0.2">
      <c r="A9" s="203">
        <v>1</v>
      </c>
      <c r="B9" s="204" t="s">
        <v>28</v>
      </c>
      <c r="C9" s="123" t="s">
        <v>29</v>
      </c>
      <c r="D9" s="124" t="s">
        <v>30</v>
      </c>
      <c r="E9" s="124"/>
      <c r="F9" s="125">
        <v>38.5</v>
      </c>
      <c r="G9" s="124"/>
      <c r="H9" s="126"/>
      <c r="I9" s="127"/>
      <c r="J9" s="126"/>
      <c r="K9" s="127"/>
      <c r="L9" s="126"/>
      <c r="M9" s="128"/>
      <c r="N9" s="7"/>
    </row>
    <row r="10" spans="1:20" s="8" customFormat="1" ht="18" customHeight="1" x14ac:dyDescent="0.2">
      <c r="A10" s="181"/>
      <c r="B10" s="195"/>
      <c r="C10" s="12" t="s">
        <v>31</v>
      </c>
      <c r="D10" s="9" t="s">
        <v>32</v>
      </c>
      <c r="E10" s="9">
        <v>3.37</v>
      </c>
      <c r="F10" s="13">
        <f>F9*E10</f>
        <v>129.745</v>
      </c>
      <c r="G10" s="9"/>
      <c r="H10" s="10"/>
      <c r="I10" s="11"/>
      <c r="J10" s="10">
        <f>F10*I10</f>
        <v>0</v>
      </c>
      <c r="K10" s="11"/>
      <c r="L10" s="10"/>
      <c r="M10" s="129">
        <f>H10+J10+L10</f>
        <v>0</v>
      </c>
      <c r="N10" s="7"/>
    </row>
    <row r="11" spans="1:20" s="8" customFormat="1" ht="57.75" customHeight="1" x14ac:dyDescent="0.2">
      <c r="A11" s="180">
        <v>2</v>
      </c>
      <c r="B11" s="205" t="s">
        <v>33</v>
      </c>
      <c r="C11" s="14" t="s">
        <v>34</v>
      </c>
      <c r="D11" s="15" t="s">
        <v>30</v>
      </c>
      <c r="E11" s="16"/>
      <c r="F11" s="17">
        <v>12</v>
      </c>
      <c r="G11" s="18"/>
      <c r="H11" s="18"/>
      <c r="I11" s="18"/>
      <c r="J11" s="18"/>
      <c r="K11" s="18"/>
      <c r="L11" s="18"/>
      <c r="M11" s="130"/>
      <c r="N11" s="7"/>
    </row>
    <row r="12" spans="1:20" s="8" customFormat="1" ht="18" customHeight="1" x14ac:dyDescent="0.2">
      <c r="A12" s="197"/>
      <c r="B12" s="206"/>
      <c r="C12" s="19" t="s">
        <v>31</v>
      </c>
      <c r="D12" s="15" t="s">
        <v>32</v>
      </c>
      <c r="E12" s="16">
        <v>1.8</v>
      </c>
      <c r="F12" s="20">
        <f>F11*E12</f>
        <v>21.6</v>
      </c>
      <c r="G12" s="18"/>
      <c r="H12" s="18"/>
      <c r="I12" s="18"/>
      <c r="J12" s="18">
        <f>F12*I12</f>
        <v>0</v>
      </c>
      <c r="K12" s="18"/>
      <c r="L12" s="18"/>
      <c r="M12" s="130">
        <f>H12+J12+L12</f>
        <v>0</v>
      </c>
      <c r="N12" s="7"/>
    </row>
    <row r="13" spans="1:20" s="8" customFormat="1" ht="18" customHeight="1" x14ac:dyDescent="0.2">
      <c r="A13" s="197"/>
      <c r="B13" s="206"/>
      <c r="C13" s="19" t="s">
        <v>35</v>
      </c>
      <c r="D13" s="15"/>
      <c r="E13" s="16"/>
      <c r="F13" s="20">
        <f>E13*2353</f>
        <v>0</v>
      </c>
      <c r="G13" s="18"/>
      <c r="H13" s="18"/>
      <c r="I13" s="18"/>
      <c r="J13" s="18"/>
      <c r="K13" s="18"/>
      <c r="L13" s="18"/>
      <c r="M13" s="130"/>
      <c r="N13" s="7"/>
    </row>
    <row r="14" spans="1:20" s="8" customFormat="1" ht="18" customHeight="1" x14ac:dyDescent="0.2">
      <c r="A14" s="181"/>
      <c r="B14" s="207"/>
      <c r="C14" s="19" t="s">
        <v>36</v>
      </c>
      <c r="D14" s="15" t="s">
        <v>30</v>
      </c>
      <c r="E14" s="16">
        <v>1.1000000000000001</v>
      </c>
      <c r="F14" s="20">
        <f>F11*E14</f>
        <v>13.200000000000001</v>
      </c>
      <c r="G14" s="18"/>
      <c r="H14" s="18">
        <f>F14*G14</f>
        <v>0</v>
      </c>
      <c r="I14" s="18"/>
      <c r="J14" s="18"/>
      <c r="K14" s="18"/>
      <c r="L14" s="18"/>
      <c r="M14" s="130">
        <f>H14+J14+L14</f>
        <v>0</v>
      </c>
      <c r="N14" s="7"/>
    </row>
    <row r="15" spans="1:20" s="8" customFormat="1" ht="30.75" customHeight="1" x14ac:dyDescent="0.2">
      <c r="A15" s="180">
        <v>3</v>
      </c>
      <c r="B15" s="195" t="s">
        <v>37</v>
      </c>
      <c r="C15" s="21" t="s">
        <v>38</v>
      </c>
      <c r="D15" s="9" t="s">
        <v>30</v>
      </c>
      <c r="E15" s="9"/>
      <c r="F15" s="22">
        <f>F9-F11</f>
        <v>26.5</v>
      </c>
      <c r="G15" s="9"/>
      <c r="H15" s="10"/>
      <c r="I15" s="11"/>
      <c r="J15" s="10"/>
      <c r="K15" s="11"/>
      <c r="L15" s="10"/>
      <c r="M15" s="129"/>
      <c r="N15" s="7"/>
    </row>
    <row r="16" spans="1:20" s="8" customFormat="1" ht="18" customHeight="1" x14ac:dyDescent="0.2">
      <c r="A16" s="181"/>
      <c r="B16" s="195"/>
      <c r="C16" s="23" t="s">
        <v>31</v>
      </c>
      <c r="D16" s="9" t="s">
        <v>32</v>
      </c>
      <c r="E16" s="9">
        <v>1.21</v>
      </c>
      <c r="F16" s="10">
        <f>F15*E16</f>
        <v>32.064999999999998</v>
      </c>
      <c r="G16" s="9"/>
      <c r="H16" s="10"/>
      <c r="I16" s="11"/>
      <c r="J16" s="10">
        <f>F16*I16</f>
        <v>0</v>
      </c>
      <c r="K16" s="11"/>
      <c r="L16" s="10"/>
      <c r="M16" s="129">
        <f>H16+J16+L16</f>
        <v>0</v>
      </c>
      <c r="N16" s="7"/>
    </row>
    <row r="17" spans="1:14" s="8" customFormat="1" ht="29.25" customHeight="1" x14ac:dyDescent="0.2">
      <c r="A17" s="180">
        <v>4</v>
      </c>
      <c r="B17" s="24" t="s">
        <v>39</v>
      </c>
      <c r="C17" s="25" t="s">
        <v>40</v>
      </c>
      <c r="D17" s="26" t="s">
        <v>41</v>
      </c>
      <c r="E17" s="26"/>
      <c r="F17" s="26">
        <v>12</v>
      </c>
      <c r="G17" s="27"/>
      <c r="H17" s="27"/>
      <c r="I17" s="27"/>
      <c r="J17" s="27"/>
      <c r="K17" s="27"/>
      <c r="L17" s="27"/>
      <c r="M17" s="131"/>
      <c r="N17" s="7"/>
    </row>
    <row r="18" spans="1:14" s="8" customFormat="1" ht="21" customHeight="1" x14ac:dyDescent="0.2">
      <c r="A18" s="181"/>
      <c r="B18" s="28"/>
      <c r="C18" s="29" t="s">
        <v>42</v>
      </c>
      <c r="D18" s="26" t="s">
        <v>41</v>
      </c>
      <c r="E18" s="30">
        <v>1</v>
      </c>
      <c r="F18" s="31">
        <f>E18*F17</f>
        <v>12</v>
      </c>
      <c r="G18" s="9"/>
      <c r="H18" s="10"/>
      <c r="I18" s="11"/>
      <c r="J18" s="10">
        <f>F18*I18</f>
        <v>0</v>
      </c>
      <c r="K18" s="11"/>
      <c r="L18" s="10"/>
      <c r="M18" s="129">
        <f>H18+J18+L18</f>
        <v>0</v>
      </c>
      <c r="N18" s="7"/>
    </row>
    <row r="19" spans="1:14" s="8" customFormat="1" ht="33" customHeight="1" x14ac:dyDescent="0.2">
      <c r="A19" s="180">
        <v>5</v>
      </c>
      <c r="B19" s="196"/>
      <c r="C19" s="32" t="s">
        <v>43</v>
      </c>
      <c r="D19" s="33" t="s">
        <v>44</v>
      </c>
      <c r="E19" s="34"/>
      <c r="F19" s="35">
        <v>21.6</v>
      </c>
      <c r="G19" s="36"/>
      <c r="H19" s="36"/>
      <c r="I19" s="36"/>
      <c r="J19" s="36"/>
      <c r="K19" s="36"/>
      <c r="L19" s="36"/>
      <c r="M19" s="132">
        <f>H19+J19+L19</f>
        <v>0</v>
      </c>
      <c r="N19" s="7"/>
    </row>
    <row r="20" spans="1:14" s="8" customFormat="1" ht="19.5" customHeight="1" x14ac:dyDescent="0.2">
      <c r="A20" s="181"/>
      <c r="B20" s="196"/>
      <c r="C20" s="37" t="s">
        <v>31</v>
      </c>
      <c r="D20" s="33" t="s">
        <v>32</v>
      </c>
      <c r="E20" s="34">
        <v>0.6</v>
      </c>
      <c r="F20" s="36">
        <f>F19*E20</f>
        <v>12.96</v>
      </c>
      <c r="G20" s="36"/>
      <c r="H20" s="38"/>
      <c r="I20" s="36"/>
      <c r="J20" s="36">
        <f>F20*I20</f>
        <v>0</v>
      </c>
      <c r="K20" s="36"/>
      <c r="L20" s="36"/>
      <c r="M20" s="132">
        <f>H20+J20+L20</f>
        <v>0</v>
      </c>
      <c r="N20" s="7"/>
    </row>
    <row r="21" spans="1:14" s="8" customFormat="1" ht="31.5" x14ac:dyDescent="0.2">
      <c r="A21" s="133">
        <v>6</v>
      </c>
      <c r="B21" s="39"/>
      <c r="C21" s="40" t="s">
        <v>45</v>
      </c>
      <c r="D21" s="41" t="s">
        <v>44</v>
      </c>
      <c r="E21" s="42"/>
      <c r="F21" s="35">
        <f>F19</f>
        <v>21.6</v>
      </c>
      <c r="G21" s="43"/>
      <c r="H21" s="43"/>
      <c r="I21" s="43"/>
      <c r="J21" s="43"/>
      <c r="K21" s="43"/>
      <c r="L21" s="43">
        <f>F21*K21</f>
        <v>0</v>
      </c>
      <c r="M21" s="134">
        <f>H21+J21+L21</f>
        <v>0</v>
      </c>
      <c r="N21" s="7"/>
    </row>
    <row r="22" spans="1:14" s="8" customFormat="1" ht="58.5" customHeight="1" x14ac:dyDescent="0.2">
      <c r="A22" s="135">
        <v>7</v>
      </c>
      <c r="B22" s="24" t="s">
        <v>39</v>
      </c>
      <c r="C22" s="25" t="s">
        <v>46</v>
      </c>
      <c r="D22" s="26" t="s">
        <v>41</v>
      </c>
      <c r="E22" s="26"/>
      <c r="F22" s="26">
        <v>2.9</v>
      </c>
      <c r="G22" s="27"/>
      <c r="H22" s="27"/>
      <c r="I22" s="27"/>
      <c r="J22" s="27"/>
      <c r="K22" s="27"/>
      <c r="L22" s="27"/>
      <c r="M22" s="131"/>
      <c r="N22" s="7"/>
    </row>
    <row r="23" spans="1:14" s="8" customFormat="1" ht="21.75" customHeight="1" x14ac:dyDescent="0.2">
      <c r="A23" s="136"/>
      <c r="B23" s="28"/>
      <c r="C23" s="44" t="s">
        <v>42</v>
      </c>
      <c r="D23" s="26" t="s">
        <v>41</v>
      </c>
      <c r="E23" s="45">
        <v>1</v>
      </c>
      <c r="F23" s="31">
        <f>E23*F22</f>
        <v>2.9</v>
      </c>
      <c r="G23" s="46"/>
      <c r="H23" s="13"/>
      <c r="I23" s="47"/>
      <c r="J23" s="13">
        <f>F23*I23</f>
        <v>0</v>
      </c>
      <c r="K23" s="47"/>
      <c r="L23" s="13"/>
      <c r="M23" s="137">
        <f>H23+J23+L23</f>
        <v>0</v>
      </c>
      <c r="N23" s="7"/>
    </row>
    <row r="24" spans="1:14" s="8" customFormat="1" ht="40.5" x14ac:dyDescent="0.2">
      <c r="A24" s="180">
        <v>8</v>
      </c>
      <c r="B24" s="198" t="s">
        <v>47</v>
      </c>
      <c r="C24" s="48" t="s">
        <v>48</v>
      </c>
      <c r="D24" s="9" t="s">
        <v>49</v>
      </c>
      <c r="E24" s="12"/>
      <c r="F24" s="22">
        <v>76</v>
      </c>
      <c r="G24" s="10"/>
      <c r="H24" s="10"/>
      <c r="I24" s="10"/>
      <c r="J24" s="10"/>
      <c r="K24" s="10"/>
      <c r="L24" s="10"/>
      <c r="M24" s="129"/>
      <c r="N24" s="7"/>
    </row>
    <row r="25" spans="1:14" s="8" customFormat="1" ht="18" customHeight="1" x14ac:dyDescent="0.2">
      <c r="A25" s="197"/>
      <c r="B25" s="199"/>
      <c r="C25" s="23" t="s">
        <v>31</v>
      </c>
      <c r="D25" s="49" t="s">
        <v>32</v>
      </c>
      <c r="E25" s="9">
        <v>0.11899999999999999</v>
      </c>
      <c r="F25" s="46">
        <f>F24*E25</f>
        <v>9.0440000000000005</v>
      </c>
      <c r="G25" s="10"/>
      <c r="H25" s="10"/>
      <c r="I25" s="10"/>
      <c r="J25" s="10">
        <f>I25*F25</f>
        <v>0</v>
      </c>
      <c r="K25" s="10"/>
      <c r="L25" s="10"/>
      <c r="M25" s="129">
        <f t="shared" ref="M25:M43" si="0">H25+J25+L25</f>
        <v>0</v>
      </c>
      <c r="N25" s="7"/>
    </row>
    <row r="26" spans="1:14" s="8" customFormat="1" ht="18" customHeight="1" x14ac:dyDescent="0.2">
      <c r="A26" s="197"/>
      <c r="B26" s="199"/>
      <c r="C26" s="23" t="s">
        <v>50</v>
      </c>
      <c r="D26" s="50" t="s">
        <v>3</v>
      </c>
      <c r="E26" s="9">
        <v>6.7500000000000004E-2</v>
      </c>
      <c r="F26" s="51">
        <f>F24*E26</f>
        <v>5.1300000000000008</v>
      </c>
      <c r="G26" s="10"/>
      <c r="H26" s="10"/>
      <c r="I26" s="10"/>
      <c r="J26" s="10"/>
      <c r="K26" s="10"/>
      <c r="L26" s="10">
        <f>K26*F26</f>
        <v>0</v>
      </c>
      <c r="M26" s="129">
        <f t="shared" si="0"/>
        <v>0</v>
      </c>
      <c r="N26" s="7"/>
    </row>
    <row r="27" spans="1:14" s="8" customFormat="1" ht="18" customHeight="1" x14ac:dyDescent="0.2">
      <c r="A27" s="197"/>
      <c r="B27" s="199"/>
      <c r="C27" s="23" t="s">
        <v>35</v>
      </c>
      <c r="D27" s="9"/>
      <c r="E27" s="9"/>
      <c r="F27" s="46"/>
      <c r="G27" s="10"/>
      <c r="H27" s="10"/>
      <c r="I27" s="10"/>
      <c r="J27" s="10"/>
      <c r="K27" s="10"/>
      <c r="L27" s="10"/>
      <c r="M27" s="129"/>
      <c r="N27" s="7"/>
    </row>
    <row r="28" spans="1:14" s="8" customFormat="1" ht="27" x14ac:dyDescent="0.2">
      <c r="A28" s="197"/>
      <c r="B28" s="199"/>
      <c r="C28" s="23" t="s">
        <v>51</v>
      </c>
      <c r="D28" s="9" t="s">
        <v>49</v>
      </c>
      <c r="E28" s="9" t="s">
        <v>52</v>
      </c>
      <c r="F28" s="13">
        <v>10</v>
      </c>
      <c r="G28" s="10"/>
      <c r="H28" s="10">
        <f t="shared" ref="H28:H43" si="1">F28*G28</f>
        <v>0</v>
      </c>
      <c r="I28" s="10"/>
      <c r="J28" s="10"/>
      <c r="K28" s="10"/>
      <c r="L28" s="10"/>
      <c r="M28" s="129">
        <f t="shared" ref="M28" si="2">H28+J28+L28</f>
        <v>0</v>
      </c>
      <c r="N28" s="7"/>
    </row>
    <row r="29" spans="1:14" s="8" customFormat="1" ht="27" x14ac:dyDescent="0.2">
      <c r="A29" s="197"/>
      <c r="B29" s="199"/>
      <c r="C29" s="23" t="s">
        <v>53</v>
      </c>
      <c r="D29" s="9" t="s">
        <v>49</v>
      </c>
      <c r="E29" s="9" t="s">
        <v>52</v>
      </c>
      <c r="F29" s="13">
        <v>66</v>
      </c>
      <c r="G29" s="10"/>
      <c r="H29" s="10">
        <f t="shared" si="1"/>
        <v>0</v>
      </c>
      <c r="I29" s="10"/>
      <c r="J29" s="10"/>
      <c r="K29" s="10"/>
      <c r="L29" s="10"/>
      <c r="M29" s="129">
        <f t="shared" si="0"/>
        <v>0</v>
      </c>
      <c r="N29" s="7"/>
    </row>
    <row r="30" spans="1:14" s="8" customFormat="1" ht="29.25" x14ac:dyDescent="0.2">
      <c r="A30" s="197"/>
      <c r="B30" s="199"/>
      <c r="C30" s="23" t="s">
        <v>54</v>
      </c>
      <c r="D30" s="52" t="s">
        <v>55</v>
      </c>
      <c r="E30" s="9" t="s">
        <v>52</v>
      </c>
      <c r="F30" s="10">
        <v>2</v>
      </c>
      <c r="G30" s="10"/>
      <c r="H30" s="10">
        <f t="shared" si="1"/>
        <v>0</v>
      </c>
      <c r="I30" s="10"/>
      <c r="J30" s="10"/>
      <c r="K30" s="10"/>
      <c r="L30" s="10"/>
      <c r="M30" s="129">
        <f t="shared" si="0"/>
        <v>0</v>
      </c>
      <c r="N30" s="7"/>
    </row>
    <row r="31" spans="1:14" s="8" customFormat="1" ht="30.75" customHeight="1" x14ac:dyDescent="0.2">
      <c r="A31" s="197"/>
      <c r="B31" s="199"/>
      <c r="C31" s="23" t="s">
        <v>56</v>
      </c>
      <c r="D31" s="9" t="s">
        <v>49</v>
      </c>
      <c r="E31" s="9" t="s">
        <v>52</v>
      </c>
      <c r="F31" s="10">
        <v>1</v>
      </c>
      <c r="G31" s="10"/>
      <c r="H31" s="10">
        <f t="shared" si="1"/>
        <v>0</v>
      </c>
      <c r="I31" s="10"/>
      <c r="J31" s="10"/>
      <c r="K31" s="10"/>
      <c r="L31" s="10"/>
      <c r="M31" s="129">
        <f t="shared" si="0"/>
        <v>0</v>
      </c>
      <c r="N31" s="7"/>
    </row>
    <row r="32" spans="1:14" s="8" customFormat="1" ht="15.75" x14ac:dyDescent="0.2">
      <c r="A32" s="197"/>
      <c r="B32" s="199"/>
      <c r="C32" s="53" t="s">
        <v>57</v>
      </c>
      <c r="D32" s="54" t="s">
        <v>58</v>
      </c>
      <c r="E32" s="55"/>
      <c r="F32" s="56">
        <v>12</v>
      </c>
      <c r="G32" s="56"/>
      <c r="H32" s="56">
        <f>F32*G32</f>
        <v>0</v>
      </c>
      <c r="I32" s="56"/>
      <c r="J32" s="56"/>
      <c r="K32" s="56"/>
      <c r="L32" s="56"/>
      <c r="M32" s="138">
        <f>H32+J32+L32</f>
        <v>0</v>
      </c>
      <c r="N32" s="7"/>
    </row>
    <row r="33" spans="1:14" s="8" customFormat="1" x14ac:dyDescent="0.2">
      <c r="A33" s="181"/>
      <c r="B33" s="200"/>
      <c r="C33" s="23" t="s">
        <v>59</v>
      </c>
      <c r="D33" s="57" t="s">
        <v>3</v>
      </c>
      <c r="E33" s="9">
        <v>2E-3</v>
      </c>
      <c r="F33" s="9">
        <f>F24*E33</f>
        <v>0.152</v>
      </c>
      <c r="G33" s="11"/>
      <c r="H33" s="10">
        <f t="shared" si="1"/>
        <v>0</v>
      </c>
      <c r="I33" s="10"/>
      <c r="J33" s="10"/>
      <c r="K33" s="10"/>
      <c r="L33" s="10"/>
      <c r="M33" s="129">
        <f t="shared" si="0"/>
        <v>0</v>
      </c>
      <c r="N33" s="7"/>
    </row>
    <row r="34" spans="1:14" s="8" customFormat="1" ht="31.5" customHeight="1" x14ac:dyDescent="0.2">
      <c r="A34" s="180">
        <v>9</v>
      </c>
      <c r="B34" s="198" t="s">
        <v>60</v>
      </c>
      <c r="C34" s="48" t="s">
        <v>61</v>
      </c>
      <c r="D34" s="9" t="s">
        <v>58</v>
      </c>
      <c r="E34" s="9"/>
      <c r="F34" s="58">
        <v>5</v>
      </c>
      <c r="G34" s="10"/>
      <c r="H34" s="10"/>
      <c r="I34" s="10"/>
      <c r="J34" s="10"/>
      <c r="K34" s="10"/>
      <c r="L34" s="10"/>
      <c r="M34" s="129"/>
      <c r="N34" s="7"/>
    </row>
    <row r="35" spans="1:14" s="8" customFormat="1" x14ac:dyDescent="0.2">
      <c r="A35" s="197"/>
      <c r="B35" s="199"/>
      <c r="C35" s="23" t="s">
        <v>62</v>
      </c>
      <c r="D35" s="49" t="s">
        <v>32</v>
      </c>
      <c r="E35" s="9">
        <v>12.6</v>
      </c>
      <c r="F35" s="10">
        <f>F34*E35</f>
        <v>63</v>
      </c>
      <c r="G35" s="10"/>
      <c r="H35" s="10"/>
      <c r="I35" s="10"/>
      <c r="J35" s="10">
        <f>I35*F35</f>
        <v>0</v>
      </c>
      <c r="K35" s="10"/>
      <c r="L35" s="10">
        <f>K35*F35</f>
        <v>0</v>
      </c>
      <c r="M35" s="129">
        <f t="shared" si="0"/>
        <v>0</v>
      </c>
      <c r="N35" s="7"/>
    </row>
    <row r="36" spans="1:14" s="8" customFormat="1" x14ac:dyDescent="0.2">
      <c r="A36" s="197"/>
      <c r="B36" s="199"/>
      <c r="C36" s="23" t="s">
        <v>50</v>
      </c>
      <c r="D36" s="50" t="s">
        <v>3</v>
      </c>
      <c r="E36" s="9">
        <v>5.08</v>
      </c>
      <c r="F36" s="10">
        <f>F34*E36</f>
        <v>25.4</v>
      </c>
      <c r="G36" s="10"/>
      <c r="H36" s="10"/>
      <c r="I36" s="10"/>
      <c r="J36" s="10">
        <f>I36*F36</f>
        <v>0</v>
      </c>
      <c r="K36" s="10"/>
      <c r="L36" s="10">
        <f>K36*F36</f>
        <v>0</v>
      </c>
      <c r="M36" s="129">
        <f t="shared" si="0"/>
        <v>0</v>
      </c>
      <c r="N36" s="7"/>
    </row>
    <row r="37" spans="1:14" s="8" customFormat="1" x14ac:dyDescent="0.2">
      <c r="A37" s="197"/>
      <c r="B37" s="199"/>
      <c r="C37" s="23" t="s">
        <v>35</v>
      </c>
      <c r="D37" s="9"/>
      <c r="E37" s="9"/>
      <c r="F37" s="10"/>
      <c r="G37" s="10"/>
      <c r="H37" s="10"/>
      <c r="I37" s="10"/>
      <c r="J37" s="10"/>
      <c r="K37" s="10"/>
      <c r="L37" s="10"/>
      <c r="M37" s="129"/>
      <c r="N37" s="7"/>
    </row>
    <row r="38" spans="1:14" s="8" customFormat="1" ht="27" x14ac:dyDescent="0.2">
      <c r="A38" s="197"/>
      <c r="B38" s="199"/>
      <c r="C38" s="23" t="s">
        <v>63</v>
      </c>
      <c r="D38" s="9" t="s">
        <v>58</v>
      </c>
      <c r="E38" s="9">
        <v>1</v>
      </c>
      <c r="F38" s="10">
        <f>F34*E38</f>
        <v>5</v>
      </c>
      <c r="G38" s="56"/>
      <c r="H38" s="10">
        <f t="shared" si="1"/>
        <v>0</v>
      </c>
      <c r="I38" s="10"/>
      <c r="J38" s="10"/>
      <c r="K38" s="10"/>
      <c r="L38" s="10"/>
      <c r="M38" s="129">
        <f t="shared" si="0"/>
        <v>0</v>
      </c>
      <c r="N38" s="7"/>
    </row>
    <row r="39" spans="1:14" s="8" customFormat="1" ht="15.75" x14ac:dyDescent="0.2">
      <c r="A39" s="197"/>
      <c r="B39" s="199"/>
      <c r="C39" s="23" t="s">
        <v>64</v>
      </c>
      <c r="D39" s="9" t="s">
        <v>65</v>
      </c>
      <c r="E39" s="9">
        <v>0.193</v>
      </c>
      <c r="F39" s="10">
        <f>F34*E39</f>
        <v>0.96500000000000008</v>
      </c>
      <c r="G39" s="56"/>
      <c r="H39" s="10">
        <f t="shared" si="1"/>
        <v>0</v>
      </c>
      <c r="I39" s="10"/>
      <c r="J39" s="10"/>
      <c r="K39" s="10"/>
      <c r="L39" s="10"/>
      <c r="M39" s="129">
        <f t="shared" si="0"/>
        <v>0</v>
      </c>
      <c r="N39" s="7"/>
    </row>
    <row r="40" spans="1:14" s="8" customFormat="1" ht="15.75" x14ac:dyDescent="0.2">
      <c r="A40" s="197"/>
      <c r="B40" s="199"/>
      <c r="C40" s="23" t="s">
        <v>66</v>
      </c>
      <c r="D40" s="9" t="s">
        <v>67</v>
      </c>
      <c r="E40" s="9">
        <v>16</v>
      </c>
      <c r="F40" s="10">
        <f>F34*E40</f>
        <v>80</v>
      </c>
      <c r="G40" s="56"/>
      <c r="H40" s="10">
        <f t="shared" si="1"/>
        <v>0</v>
      </c>
      <c r="I40" s="10"/>
      <c r="J40" s="10"/>
      <c r="K40" s="10"/>
      <c r="L40" s="10"/>
      <c r="M40" s="129">
        <f t="shared" si="0"/>
        <v>0</v>
      </c>
      <c r="N40" s="7"/>
    </row>
    <row r="41" spans="1:14" s="8" customFormat="1" ht="15.75" x14ac:dyDescent="0.2">
      <c r="A41" s="197"/>
      <c r="B41" s="199"/>
      <c r="C41" s="23" t="s">
        <v>68</v>
      </c>
      <c r="D41" s="9" t="s">
        <v>65</v>
      </c>
      <c r="E41" s="9">
        <v>0.41299999999999998</v>
      </c>
      <c r="F41" s="10">
        <f>F34*E41</f>
        <v>2.0649999999999999</v>
      </c>
      <c r="G41" s="56"/>
      <c r="H41" s="10">
        <f t="shared" si="1"/>
        <v>0</v>
      </c>
      <c r="I41" s="10"/>
      <c r="J41" s="10"/>
      <c r="K41" s="10"/>
      <c r="L41" s="10"/>
      <c r="M41" s="129">
        <f t="shared" si="0"/>
        <v>0</v>
      </c>
      <c r="N41" s="7"/>
    </row>
    <row r="42" spans="1:14" s="8" customFormat="1" ht="15.75" x14ac:dyDescent="0.2">
      <c r="A42" s="197"/>
      <c r="B42" s="199"/>
      <c r="C42" s="23" t="s">
        <v>69</v>
      </c>
      <c r="D42" s="9" t="s">
        <v>70</v>
      </c>
      <c r="E42" s="9">
        <v>1</v>
      </c>
      <c r="F42" s="10">
        <f>F34*E42</f>
        <v>5</v>
      </c>
      <c r="G42" s="56"/>
      <c r="H42" s="10">
        <f t="shared" si="1"/>
        <v>0</v>
      </c>
      <c r="I42" s="11"/>
      <c r="J42" s="10"/>
      <c r="K42" s="11"/>
      <c r="L42" s="10"/>
      <c r="M42" s="129">
        <f t="shared" si="0"/>
        <v>0</v>
      </c>
      <c r="N42" s="7"/>
    </row>
    <row r="43" spans="1:14" s="8" customFormat="1" ht="15.75" x14ac:dyDescent="0.2">
      <c r="A43" s="181"/>
      <c r="B43" s="200"/>
      <c r="C43" s="23" t="s">
        <v>59</v>
      </c>
      <c r="D43" s="57" t="s">
        <v>3</v>
      </c>
      <c r="E43" s="9">
        <v>7.01</v>
      </c>
      <c r="F43" s="9">
        <f>F34*E43</f>
        <v>35.049999999999997</v>
      </c>
      <c r="G43" s="56"/>
      <c r="H43" s="10">
        <f t="shared" si="1"/>
        <v>0</v>
      </c>
      <c r="I43" s="10"/>
      <c r="J43" s="10"/>
      <c r="K43" s="10"/>
      <c r="L43" s="10"/>
      <c r="M43" s="129">
        <f t="shared" si="0"/>
        <v>0</v>
      </c>
      <c r="N43" s="7"/>
    </row>
    <row r="44" spans="1:14" s="8" customFormat="1" ht="31.5" x14ac:dyDescent="0.2">
      <c r="A44" s="182">
        <v>10</v>
      </c>
      <c r="B44" s="185" t="s">
        <v>71</v>
      </c>
      <c r="C44" s="40" t="s">
        <v>72</v>
      </c>
      <c r="D44" s="41" t="s">
        <v>58</v>
      </c>
      <c r="E44" s="41"/>
      <c r="F44" s="43">
        <v>1</v>
      </c>
      <c r="G44" s="43"/>
      <c r="H44" s="59"/>
      <c r="I44" s="43"/>
      <c r="J44" s="43"/>
      <c r="K44" s="43"/>
      <c r="L44" s="43"/>
      <c r="M44" s="134"/>
      <c r="N44" s="7"/>
    </row>
    <row r="45" spans="1:14" s="8" customFormat="1" ht="15.75" x14ac:dyDescent="0.2">
      <c r="A45" s="183"/>
      <c r="B45" s="185"/>
      <c r="C45" s="60" t="s">
        <v>31</v>
      </c>
      <c r="D45" s="41" t="s">
        <v>32</v>
      </c>
      <c r="E45" s="41">
        <v>16.8</v>
      </c>
      <c r="F45" s="43">
        <f>F44*E45</f>
        <v>16.8</v>
      </c>
      <c r="G45" s="43"/>
      <c r="H45" s="59"/>
      <c r="I45" s="43"/>
      <c r="J45" s="43">
        <f>F45*I45</f>
        <v>0</v>
      </c>
      <c r="K45" s="43"/>
      <c r="L45" s="43"/>
      <c r="M45" s="134">
        <f>H45+J45+L45</f>
        <v>0</v>
      </c>
      <c r="N45" s="7"/>
    </row>
    <row r="46" spans="1:14" s="8" customFormat="1" ht="15.75" x14ac:dyDescent="0.2">
      <c r="A46" s="183"/>
      <c r="B46" s="185"/>
      <c r="C46" s="60" t="s">
        <v>35</v>
      </c>
      <c r="D46" s="41"/>
      <c r="E46" s="41"/>
      <c r="F46" s="43"/>
      <c r="G46" s="43"/>
      <c r="H46" s="43"/>
      <c r="I46" s="43"/>
      <c r="J46" s="43"/>
      <c r="K46" s="43"/>
      <c r="L46" s="43"/>
      <c r="M46" s="134"/>
      <c r="N46" s="7"/>
    </row>
    <row r="47" spans="1:14" s="8" customFormat="1" ht="15.75" x14ac:dyDescent="0.2">
      <c r="A47" s="183"/>
      <c r="B47" s="185"/>
      <c r="C47" s="60" t="s">
        <v>73</v>
      </c>
      <c r="D47" s="41" t="s">
        <v>30</v>
      </c>
      <c r="E47" s="41">
        <v>0.05</v>
      </c>
      <c r="F47" s="43">
        <f>F44*E47</f>
        <v>0.05</v>
      </c>
      <c r="G47" s="43"/>
      <c r="H47" s="43">
        <f>F47*G47</f>
        <v>0</v>
      </c>
      <c r="I47" s="43"/>
      <c r="J47" s="43"/>
      <c r="K47" s="43"/>
      <c r="L47" s="43"/>
      <c r="M47" s="134">
        <f>H47+J47+L47</f>
        <v>0</v>
      </c>
      <c r="N47" s="7"/>
    </row>
    <row r="48" spans="1:14" s="8" customFormat="1" ht="15.75" x14ac:dyDescent="0.2">
      <c r="A48" s="183"/>
      <c r="B48" s="185"/>
      <c r="C48" s="60" t="s">
        <v>36</v>
      </c>
      <c r="D48" s="41" t="s">
        <v>30</v>
      </c>
      <c r="E48" s="41">
        <v>0.2</v>
      </c>
      <c r="F48" s="43">
        <f>F44*E48</f>
        <v>0.2</v>
      </c>
      <c r="G48" s="43"/>
      <c r="H48" s="43">
        <f>F48*G48</f>
        <v>0</v>
      </c>
      <c r="I48" s="43"/>
      <c r="J48" s="43"/>
      <c r="K48" s="43"/>
      <c r="L48" s="43"/>
      <c r="M48" s="134">
        <f>H48+J48+L48</f>
        <v>0</v>
      </c>
      <c r="N48" s="7"/>
    </row>
    <row r="49" spans="1:14" s="8" customFormat="1" ht="15.75" x14ac:dyDescent="0.2">
      <c r="A49" s="184"/>
      <c r="B49" s="185"/>
      <c r="C49" s="60" t="s">
        <v>59</v>
      </c>
      <c r="D49" s="41" t="s">
        <v>3</v>
      </c>
      <c r="E49" s="41">
        <v>1.07</v>
      </c>
      <c r="F49" s="43">
        <f>F44*E49</f>
        <v>1.07</v>
      </c>
      <c r="G49" s="43"/>
      <c r="H49" s="43">
        <f>F49*G49</f>
        <v>0</v>
      </c>
      <c r="I49" s="43"/>
      <c r="J49" s="43"/>
      <c r="K49" s="43"/>
      <c r="L49" s="43"/>
      <c r="M49" s="134">
        <f>H49+J49+L49</f>
        <v>0</v>
      </c>
      <c r="N49" s="7"/>
    </row>
    <row r="50" spans="1:14" s="8" customFormat="1" ht="40.5" x14ac:dyDescent="0.2">
      <c r="A50" s="186">
        <v>11</v>
      </c>
      <c r="B50" s="189" t="s">
        <v>74</v>
      </c>
      <c r="C50" s="61" t="s">
        <v>75</v>
      </c>
      <c r="D50" s="62" t="s">
        <v>76</v>
      </c>
      <c r="E50" s="63"/>
      <c r="F50" s="64">
        <v>4</v>
      </c>
      <c r="G50" s="65"/>
      <c r="H50" s="65"/>
      <c r="I50" s="65"/>
      <c r="J50" s="65"/>
      <c r="K50" s="65"/>
      <c r="L50" s="65"/>
      <c r="M50" s="139"/>
      <c r="N50" s="7"/>
    </row>
    <row r="51" spans="1:14" s="8" customFormat="1" ht="15" customHeight="1" x14ac:dyDescent="0.2">
      <c r="A51" s="187"/>
      <c r="B51" s="190"/>
      <c r="C51" s="66" t="s">
        <v>77</v>
      </c>
      <c r="D51" s="67" t="str">
        <f>D50</f>
        <v>m2</v>
      </c>
      <c r="E51" s="68">
        <v>1</v>
      </c>
      <c r="F51" s="69">
        <f>F50*E51</f>
        <v>4</v>
      </c>
      <c r="G51" s="69"/>
      <c r="H51" s="69"/>
      <c r="I51" s="69"/>
      <c r="J51" s="69">
        <f>F51*I51</f>
        <v>0</v>
      </c>
      <c r="K51" s="69"/>
      <c r="L51" s="69"/>
      <c r="M51" s="140">
        <f>H51+J51+L51</f>
        <v>0</v>
      </c>
      <c r="N51" s="7"/>
    </row>
    <row r="52" spans="1:14" s="8" customFormat="1" ht="15" customHeight="1" x14ac:dyDescent="0.2">
      <c r="A52" s="188"/>
      <c r="B52" s="190"/>
      <c r="C52" s="66" t="s">
        <v>50</v>
      </c>
      <c r="D52" s="67" t="s">
        <v>3</v>
      </c>
      <c r="E52" s="68">
        <v>7.8E-2</v>
      </c>
      <c r="F52" s="69">
        <f>F50*E52</f>
        <v>0.312</v>
      </c>
      <c r="G52" s="69"/>
      <c r="H52" s="69"/>
      <c r="I52" s="69"/>
      <c r="J52" s="69"/>
      <c r="K52" s="69"/>
      <c r="L52" s="69">
        <f>F52*K52</f>
        <v>0</v>
      </c>
      <c r="M52" s="140">
        <f>H52+J52+L52</f>
        <v>0</v>
      </c>
      <c r="N52" s="7"/>
    </row>
    <row r="53" spans="1:14" s="8" customFormat="1" ht="27" x14ac:dyDescent="0.25">
      <c r="A53" s="191">
        <v>12</v>
      </c>
      <c r="B53" s="70" t="s">
        <v>78</v>
      </c>
      <c r="C53" s="71" t="s">
        <v>79</v>
      </c>
      <c r="D53" s="72" t="s">
        <v>41</v>
      </c>
      <c r="E53" s="73"/>
      <c r="F53" s="74">
        <v>0.4</v>
      </c>
      <c r="G53" s="75"/>
      <c r="H53" s="15"/>
      <c r="I53" s="76"/>
      <c r="J53" s="15"/>
      <c r="K53" s="76"/>
      <c r="L53" s="15"/>
      <c r="M53" s="141"/>
      <c r="N53" s="7"/>
    </row>
    <row r="54" spans="1:14" s="8" customFormat="1" x14ac:dyDescent="0.2">
      <c r="A54" s="192"/>
      <c r="B54" s="77"/>
      <c r="C54" s="44" t="s">
        <v>42</v>
      </c>
      <c r="D54" s="45" t="s">
        <v>80</v>
      </c>
      <c r="E54" s="45">
        <v>3.16</v>
      </c>
      <c r="F54" s="31">
        <f>E54*F53</f>
        <v>1.2640000000000002</v>
      </c>
      <c r="G54" s="69"/>
      <c r="H54" s="69"/>
      <c r="I54" s="69"/>
      <c r="J54" s="69">
        <f>F54*I54</f>
        <v>0</v>
      </c>
      <c r="K54" s="69"/>
      <c r="L54" s="69"/>
      <c r="M54" s="140">
        <f>H54+J54+L54</f>
        <v>0</v>
      </c>
      <c r="N54" s="7"/>
    </row>
    <row r="55" spans="1:14" s="8" customFormat="1" ht="15.75" x14ac:dyDescent="0.25">
      <c r="A55" s="192"/>
      <c r="B55" s="78"/>
      <c r="C55" s="79" t="s">
        <v>81</v>
      </c>
      <c r="D55" s="45" t="s">
        <v>82</v>
      </c>
      <c r="E55" s="80">
        <v>1.25</v>
      </c>
      <c r="F55" s="81">
        <f>E55*F53</f>
        <v>0.5</v>
      </c>
      <c r="G55" s="82"/>
      <c r="H55" s="82">
        <f>F55*G55</f>
        <v>0</v>
      </c>
      <c r="I55" s="82"/>
      <c r="J55" s="82"/>
      <c r="K55" s="82"/>
      <c r="L55" s="82"/>
      <c r="M55" s="142">
        <f>H55+J55+L55</f>
        <v>0</v>
      </c>
      <c r="N55" s="7"/>
    </row>
    <row r="56" spans="1:14" s="8" customFormat="1" x14ac:dyDescent="0.25">
      <c r="A56" s="192"/>
      <c r="B56" s="83"/>
      <c r="C56" s="44" t="s">
        <v>83</v>
      </c>
      <c r="D56" s="45" t="s">
        <v>84</v>
      </c>
      <c r="E56" s="84">
        <v>0.01</v>
      </c>
      <c r="F56" s="85">
        <f>E56*F53</f>
        <v>4.0000000000000001E-3</v>
      </c>
      <c r="G56" s="82"/>
      <c r="H56" s="82">
        <f>F56*G56</f>
        <v>0</v>
      </c>
      <c r="I56" s="82"/>
      <c r="J56" s="82"/>
      <c r="K56" s="82"/>
      <c r="L56" s="82"/>
      <c r="M56" s="142">
        <f>H56+J56+L56</f>
        <v>0</v>
      </c>
      <c r="N56" s="7"/>
    </row>
    <row r="57" spans="1:14" s="8" customFormat="1" ht="27" x14ac:dyDescent="0.25">
      <c r="A57" s="193">
        <v>13</v>
      </c>
      <c r="B57" s="86" t="s">
        <v>85</v>
      </c>
      <c r="C57" s="71" t="s">
        <v>86</v>
      </c>
      <c r="D57" s="72" t="s">
        <v>87</v>
      </c>
      <c r="E57" s="73"/>
      <c r="F57" s="87">
        <v>4</v>
      </c>
      <c r="G57" s="88"/>
      <c r="H57" s="88"/>
      <c r="I57" s="88"/>
      <c r="J57" s="88"/>
      <c r="K57" s="75"/>
      <c r="L57" s="15"/>
      <c r="M57" s="143"/>
      <c r="N57" s="7"/>
    </row>
    <row r="58" spans="1:14" s="8" customFormat="1" ht="17.25" customHeight="1" x14ac:dyDescent="0.2">
      <c r="A58" s="193"/>
      <c r="B58" s="89"/>
      <c r="C58" s="44" t="s">
        <v>42</v>
      </c>
      <c r="D58" s="90" t="s">
        <v>88</v>
      </c>
      <c r="E58" s="45">
        <v>1</v>
      </c>
      <c r="F58" s="31">
        <f>E58*F57</f>
        <v>4</v>
      </c>
      <c r="G58" s="88"/>
      <c r="H58" s="88"/>
      <c r="I58" s="88"/>
      <c r="J58" s="233">
        <f>F58*I58</f>
        <v>0</v>
      </c>
      <c r="K58" s="90"/>
      <c r="L58" s="232"/>
      <c r="M58" s="143"/>
      <c r="N58" s="7"/>
    </row>
    <row r="59" spans="1:14" s="8" customFormat="1" ht="17.25" customHeight="1" x14ac:dyDescent="0.25">
      <c r="A59" s="193"/>
      <c r="B59" s="91"/>
      <c r="C59" s="44" t="s">
        <v>89</v>
      </c>
      <c r="D59" s="45" t="s">
        <v>84</v>
      </c>
      <c r="E59" s="84">
        <f>0.0112+36*0.0028</f>
        <v>0.112</v>
      </c>
      <c r="F59" s="85">
        <f>E59*F57</f>
        <v>0.44800000000000001</v>
      </c>
      <c r="G59" s="88"/>
      <c r="H59" s="88"/>
      <c r="I59" s="90"/>
      <c r="J59" s="90"/>
      <c r="K59" s="75"/>
      <c r="L59" s="15"/>
      <c r="M59" s="143"/>
      <c r="N59" s="7"/>
    </row>
    <row r="60" spans="1:14" s="8" customFormat="1" ht="17.25" customHeight="1" x14ac:dyDescent="0.25">
      <c r="A60" s="193"/>
      <c r="B60" s="91"/>
      <c r="C60" s="44" t="s">
        <v>90</v>
      </c>
      <c r="D60" s="45" t="s">
        <v>82</v>
      </c>
      <c r="E60" s="84">
        <f>0.0204+36*0.0051</f>
        <v>0.20400000000000001</v>
      </c>
      <c r="F60" s="85">
        <f>E60*F57</f>
        <v>0.81600000000000006</v>
      </c>
      <c r="G60" s="69"/>
      <c r="H60" s="69">
        <f t="shared" ref="H60:H61" si="3">F60*G60</f>
        <v>0</v>
      </c>
      <c r="I60" s="90"/>
      <c r="J60" s="90"/>
      <c r="K60" s="90"/>
      <c r="L60" s="90">
        <f>F60*K60</f>
        <v>0</v>
      </c>
      <c r="M60" s="144">
        <f t="shared" ref="M60:M61" si="4">H60+J60+L60</f>
        <v>0</v>
      </c>
      <c r="N60" s="7"/>
    </row>
    <row r="61" spans="1:14" s="8" customFormat="1" ht="17.25" customHeight="1" x14ac:dyDescent="0.25">
      <c r="A61" s="193"/>
      <c r="B61" s="91"/>
      <c r="C61" s="92" t="s">
        <v>91</v>
      </c>
      <c r="D61" s="45" t="s">
        <v>92</v>
      </c>
      <c r="E61" s="84" t="s">
        <v>52</v>
      </c>
      <c r="F61" s="93">
        <v>0.02</v>
      </c>
      <c r="G61" s="94"/>
      <c r="H61" s="69">
        <f t="shared" si="3"/>
        <v>0</v>
      </c>
      <c r="I61" s="69"/>
      <c r="J61" s="69"/>
      <c r="K61" s="69"/>
      <c r="L61" s="69"/>
      <c r="M61" s="144">
        <f t="shared" si="4"/>
        <v>0</v>
      </c>
      <c r="N61" s="7"/>
    </row>
    <row r="62" spans="1:14" s="8" customFormat="1" ht="17.25" customHeight="1" x14ac:dyDescent="0.25">
      <c r="A62" s="194"/>
      <c r="B62" s="91"/>
      <c r="C62" s="44" t="s">
        <v>83</v>
      </c>
      <c r="D62" s="45" t="s">
        <v>84</v>
      </c>
      <c r="E62" s="84">
        <v>6.3600000000000004E-2</v>
      </c>
      <c r="F62" s="85">
        <f>E62*F57</f>
        <v>0.25440000000000002</v>
      </c>
      <c r="G62" s="82"/>
      <c r="H62" s="82">
        <f>F62*G62</f>
        <v>0</v>
      </c>
      <c r="I62" s="82"/>
      <c r="J62" s="82"/>
      <c r="K62" s="82"/>
      <c r="L62" s="82"/>
      <c r="M62" s="142">
        <f>H62+J62+L62</f>
        <v>0</v>
      </c>
      <c r="N62" s="7"/>
    </row>
    <row r="63" spans="1:14" s="8" customFormat="1" ht="54" x14ac:dyDescent="0.2">
      <c r="A63" s="176">
        <v>14</v>
      </c>
      <c r="B63" s="178" t="s">
        <v>93</v>
      </c>
      <c r="C63" s="95" t="s">
        <v>94</v>
      </c>
      <c r="D63" s="75" t="s">
        <v>30</v>
      </c>
      <c r="E63" s="75"/>
      <c r="F63" s="96">
        <v>0.4</v>
      </c>
      <c r="G63" s="75"/>
      <c r="H63" s="15"/>
      <c r="I63" s="76"/>
      <c r="J63" s="15"/>
      <c r="K63" s="76"/>
      <c r="L63" s="15"/>
      <c r="M63" s="141"/>
      <c r="N63" s="7"/>
    </row>
    <row r="64" spans="1:14" s="8" customFormat="1" ht="19.5" customHeight="1" thickBot="1" x14ac:dyDescent="0.25">
      <c r="A64" s="177"/>
      <c r="B64" s="179"/>
      <c r="C64" s="97" t="s">
        <v>31</v>
      </c>
      <c r="D64" s="98" t="s">
        <v>30</v>
      </c>
      <c r="E64" s="98">
        <v>1</v>
      </c>
      <c r="F64" s="99">
        <f>F63*E64</f>
        <v>0.4</v>
      </c>
      <c r="G64" s="98"/>
      <c r="H64" s="100"/>
      <c r="I64" s="101"/>
      <c r="J64" s="100">
        <f>F64*I64</f>
        <v>0</v>
      </c>
      <c r="K64" s="101"/>
      <c r="L64" s="100"/>
      <c r="M64" s="145">
        <f>H64+J64+L64</f>
        <v>0</v>
      </c>
      <c r="N64" s="7"/>
    </row>
    <row r="65" spans="1:14" s="8" customFormat="1" ht="19.5" customHeight="1" thickBot="1" x14ac:dyDescent="0.25">
      <c r="A65" s="157"/>
      <c r="B65" s="158"/>
      <c r="C65" s="159" t="s">
        <v>95</v>
      </c>
      <c r="D65" s="159"/>
      <c r="E65" s="159"/>
      <c r="F65" s="160"/>
      <c r="G65" s="161"/>
      <c r="H65" s="162">
        <f>SUM(H9:H64)</f>
        <v>0</v>
      </c>
      <c r="I65" s="162"/>
      <c r="J65" s="162">
        <f>SUM(J9:J64)</f>
        <v>0</v>
      </c>
      <c r="K65" s="162"/>
      <c r="L65" s="162">
        <f>SUM(L9:L64)</f>
        <v>0</v>
      </c>
      <c r="M65" s="163">
        <f>SUM(M9:M64)</f>
        <v>0</v>
      </c>
      <c r="N65" s="107"/>
    </row>
    <row r="66" spans="1:14" s="8" customFormat="1" ht="19.5" customHeight="1" x14ac:dyDescent="0.2">
      <c r="A66" s="150"/>
      <c r="B66" s="151"/>
      <c r="C66" s="152" t="s">
        <v>96</v>
      </c>
      <c r="D66" s="164"/>
      <c r="E66" s="152"/>
      <c r="F66" s="153"/>
      <c r="G66" s="154"/>
      <c r="H66" s="155"/>
      <c r="I66" s="155"/>
      <c r="J66" s="155"/>
      <c r="K66" s="155"/>
      <c r="L66" s="155"/>
      <c r="M66" s="156">
        <f>H65*D66</f>
        <v>0</v>
      </c>
      <c r="N66" s="107"/>
    </row>
    <row r="67" spans="1:14" ht="19.5" customHeight="1" x14ac:dyDescent="0.25">
      <c r="A67" s="146"/>
      <c r="B67" s="102"/>
      <c r="C67" s="103" t="s">
        <v>12</v>
      </c>
      <c r="D67" s="103"/>
      <c r="E67" s="103"/>
      <c r="F67" s="104"/>
      <c r="G67" s="105"/>
      <c r="H67" s="106"/>
      <c r="I67" s="106"/>
      <c r="J67" s="106"/>
      <c r="K67" s="106"/>
      <c r="L67" s="106"/>
      <c r="M67" s="147">
        <f>SUM(M65:M66)</f>
        <v>0</v>
      </c>
    </row>
    <row r="68" spans="1:14" ht="19.5" customHeight="1" x14ac:dyDescent="0.25">
      <c r="A68" s="146"/>
      <c r="B68" s="102"/>
      <c r="C68" s="104" t="s">
        <v>97</v>
      </c>
      <c r="D68" s="165"/>
      <c r="E68" s="104"/>
      <c r="F68" s="104"/>
      <c r="G68" s="104"/>
      <c r="H68" s="104"/>
      <c r="I68" s="104"/>
      <c r="J68" s="104"/>
      <c r="K68" s="104"/>
      <c r="L68" s="104"/>
      <c r="M68" s="147">
        <f>M67*D68</f>
        <v>0</v>
      </c>
    </row>
    <row r="69" spans="1:14" ht="19.5" customHeight="1" x14ac:dyDescent="0.25">
      <c r="A69" s="146"/>
      <c r="B69" s="102"/>
      <c r="C69" s="104" t="s">
        <v>95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47">
        <f>SUM(M67:M68)</f>
        <v>0</v>
      </c>
    </row>
    <row r="70" spans="1:14" ht="19.5" customHeight="1" x14ac:dyDescent="0.25">
      <c r="A70" s="148"/>
      <c r="B70" s="108"/>
      <c r="C70" s="109" t="s">
        <v>98</v>
      </c>
      <c r="D70" s="166"/>
      <c r="E70" s="109"/>
      <c r="F70" s="109"/>
      <c r="G70" s="109"/>
      <c r="H70" s="109"/>
      <c r="I70" s="109"/>
      <c r="J70" s="109"/>
      <c r="K70" s="109"/>
      <c r="L70" s="109"/>
      <c r="M70" s="149">
        <f>M69*D70</f>
        <v>0</v>
      </c>
    </row>
    <row r="71" spans="1:14" ht="19.5" customHeight="1" x14ac:dyDescent="0.25">
      <c r="A71" s="148"/>
      <c r="B71" s="108"/>
      <c r="C71" s="109" t="s">
        <v>95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49">
        <f>SUM(M69:M70)</f>
        <v>0</v>
      </c>
    </row>
    <row r="72" spans="1:14" ht="30" x14ac:dyDescent="0.25">
      <c r="A72" s="148"/>
      <c r="B72" s="108"/>
      <c r="C72" s="109" t="s">
        <v>99</v>
      </c>
      <c r="D72" s="166">
        <v>0.03</v>
      </c>
      <c r="E72" s="109"/>
      <c r="F72" s="110"/>
      <c r="G72" s="109"/>
      <c r="H72" s="109"/>
      <c r="I72" s="109"/>
      <c r="J72" s="109"/>
      <c r="K72" s="109"/>
      <c r="L72" s="109"/>
      <c r="M72" s="149">
        <f>M71*D72</f>
        <v>0</v>
      </c>
    </row>
    <row r="73" spans="1:14" ht="19.5" customHeight="1" x14ac:dyDescent="0.25">
      <c r="A73" s="148"/>
      <c r="B73" s="108"/>
      <c r="C73" s="109" t="s">
        <v>95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49">
        <f>SUM(M71:M72)</f>
        <v>0</v>
      </c>
    </row>
    <row r="74" spans="1:14" ht="19.5" customHeight="1" thickBot="1" x14ac:dyDescent="0.3">
      <c r="A74" s="167"/>
      <c r="B74" s="168"/>
      <c r="C74" s="169" t="s">
        <v>100</v>
      </c>
      <c r="D74" s="170">
        <v>0.18</v>
      </c>
      <c r="E74" s="169"/>
      <c r="F74" s="169"/>
      <c r="G74" s="169"/>
      <c r="H74" s="169"/>
      <c r="I74" s="169"/>
      <c r="J74" s="169"/>
      <c r="K74" s="169"/>
      <c r="L74" s="169"/>
      <c r="M74" s="171">
        <f>M73*D74</f>
        <v>0</v>
      </c>
    </row>
    <row r="75" spans="1:14" ht="19.5" customHeight="1" thickBot="1" x14ac:dyDescent="0.3">
      <c r="A75" s="172"/>
      <c r="B75" s="173"/>
      <c r="C75" s="174" t="s">
        <v>95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5">
        <f>SUM(M73:M74)</f>
        <v>0</v>
      </c>
    </row>
  </sheetData>
  <mergeCells count="41">
    <mergeCell ref="A1:M1"/>
    <mergeCell ref="A2:M2"/>
    <mergeCell ref="D3:M3"/>
    <mergeCell ref="A4:A7"/>
    <mergeCell ref="B4:B7"/>
    <mergeCell ref="C4:C7"/>
    <mergeCell ref="D4:D7"/>
    <mergeCell ref="E4:F5"/>
    <mergeCell ref="G4:H5"/>
    <mergeCell ref="I4:J5"/>
    <mergeCell ref="K4:L5"/>
    <mergeCell ref="M4:M7"/>
    <mergeCell ref="E6:E7"/>
    <mergeCell ref="F6:F7"/>
    <mergeCell ref="G6:G7"/>
    <mergeCell ref="H6:H7"/>
    <mergeCell ref="I6:I7"/>
    <mergeCell ref="J6:J7"/>
    <mergeCell ref="K6:K7"/>
    <mergeCell ref="L6:L7"/>
    <mergeCell ref="A9:A10"/>
    <mergeCell ref="B9:B10"/>
    <mergeCell ref="A11:A14"/>
    <mergeCell ref="B11:B14"/>
    <mergeCell ref="A15:A16"/>
    <mergeCell ref="B15:B16"/>
    <mergeCell ref="B19:B20"/>
    <mergeCell ref="A24:A33"/>
    <mergeCell ref="B24:B33"/>
    <mergeCell ref="A63:A64"/>
    <mergeCell ref="B63:B64"/>
    <mergeCell ref="A17:A18"/>
    <mergeCell ref="A19:A20"/>
    <mergeCell ref="A44:A49"/>
    <mergeCell ref="B44:B49"/>
    <mergeCell ref="A50:A52"/>
    <mergeCell ref="B50:B52"/>
    <mergeCell ref="A53:A56"/>
    <mergeCell ref="A57:A62"/>
    <mergeCell ref="A34:A43"/>
    <mergeCell ref="B34:B43"/>
  </mergeCells>
  <pageMargins left="0.23622047244094499" right="0.23622047244094499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გარე კანალიზაცია</vt:lpstr>
      <vt:lpstr>'გარე კანალიზაცია'!Print_Titles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2019-02-21T11:07:28Z</cp:lastPrinted>
  <dcterms:created xsi:type="dcterms:W3CDTF">2019-02-21T06:46:49Z</dcterms:created>
  <dcterms:modified xsi:type="dcterms:W3CDTF">2019-02-21T11:07:43Z</dcterms:modified>
</cp:coreProperties>
</file>