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22305" windowHeight="12180"/>
  </bookViews>
  <sheets>
    <sheet name="ხარჯთაღრიცხვა" sheetId="1" r:id="rId1"/>
  </sheets>
  <definedNames>
    <definedName name="_xlnm._FilterDatabase" localSheetId="0" hidden="1">ხარჯთაღრიცხვა!$A$6:$M$62</definedName>
    <definedName name="_xlnm.Print_Titles" localSheetId="0">ხარჯთაღრიცხვა!$6:$6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M49" i="1" s="1"/>
  <c r="F49" i="1"/>
  <c r="H48" i="1"/>
  <c r="M48" i="1" s="1"/>
  <c r="F48" i="1"/>
  <c r="F47" i="1"/>
  <c r="H47" i="1" s="1"/>
  <c r="M47" i="1" s="1"/>
  <c r="F45" i="1"/>
  <c r="J45" i="1" s="1"/>
  <c r="M45" i="1" s="1"/>
  <c r="H43" i="1"/>
  <c r="M43" i="1" s="1"/>
  <c r="F42" i="1"/>
  <c r="H42" i="1" s="1"/>
  <c r="M42" i="1" s="1"/>
  <c r="F41" i="1"/>
  <c r="H41" i="1" s="1"/>
  <c r="M41" i="1" s="1"/>
  <c r="F39" i="1"/>
  <c r="L39" i="1" s="1"/>
  <c r="M39" i="1" s="1"/>
  <c r="F38" i="1"/>
  <c r="J38" i="1" s="1"/>
  <c r="M38" i="1" s="1"/>
  <c r="H36" i="1"/>
  <c r="M36" i="1" s="1"/>
  <c r="F35" i="1"/>
  <c r="H35" i="1" s="1"/>
  <c r="M35" i="1" s="1"/>
  <c r="F34" i="1"/>
  <c r="H34" i="1" s="1"/>
  <c r="M34" i="1" s="1"/>
  <c r="F33" i="1"/>
  <c r="H33" i="1" s="1"/>
  <c r="M33" i="1" s="1"/>
  <c r="F32" i="1"/>
  <c r="H32" i="1" s="1"/>
  <c r="M32" i="1" s="1"/>
  <c r="H31" i="1"/>
  <c r="M31" i="1" s="1"/>
  <c r="F31" i="1"/>
  <c r="L29" i="1"/>
  <c r="M29" i="1" s="1"/>
  <c r="F29" i="1"/>
  <c r="F28" i="1"/>
  <c r="J28" i="1" s="1"/>
  <c r="M28" i="1" s="1"/>
  <c r="F26" i="1"/>
  <c r="H26" i="1" s="1"/>
  <c r="M26" i="1" s="1"/>
  <c r="F25" i="1"/>
  <c r="H25" i="1" s="1"/>
  <c r="M25" i="1" s="1"/>
  <c r="F23" i="1"/>
  <c r="L23" i="1" s="1"/>
  <c r="M23" i="1" s="1"/>
  <c r="F22" i="1"/>
  <c r="J22" i="1" s="1"/>
  <c r="M22" i="1" s="1"/>
  <c r="F20" i="1"/>
  <c r="H20" i="1" s="1"/>
  <c r="F19" i="1"/>
  <c r="F18" i="1"/>
  <c r="J18" i="1" s="1"/>
  <c r="M18" i="1" s="1"/>
  <c r="M14" i="1"/>
  <c r="F14" i="1"/>
  <c r="F16" i="1" s="1"/>
  <c r="L16" i="1" s="1"/>
  <c r="M16" i="1" s="1"/>
  <c r="F12" i="1"/>
  <c r="J12" i="1" s="1"/>
  <c r="M12" i="1" s="1"/>
  <c r="F11" i="1"/>
  <c r="F13" i="1" s="1"/>
  <c r="L13" i="1" s="1"/>
  <c r="J10" i="1"/>
  <c r="M10" i="1" s="1"/>
  <c r="F10" i="1"/>
  <c r="F8" i="1"/>
  <c r="J8" i="1" s="1"/>
  <c r="M8" i="1" l="1"/>
  <c r="H50" i="1"/>
  <c r="M20" i="1"/>
  <c r="M13" i="1"/>
  <c r="L50" i="1"/>
  <c r="F15" i="1"/>
  <c r="J15" i="1" s="1"/>
  <c r="M15" i="1" s="1"/>
  <c r="H51" i="1" l="1"/>
  <c r="H52" i="1" s="1"/>
  <c r="L51" i="1"/>
  <c r="L52" i="1" s="1"/>
  <c r="M50" i="1"/>
  <c r="J50" i="1"/>
  <c r="H53" i="1" l="1"/>
  <c r="H54" i="1" s="1"/>
  <c r="M55" i="1" s="1"/>
  <c r="L53" i="1"/>
  <c r="L54" i="1" s="1"/>
  <c r="J51" i="1"/>
  <c r="J52" i="1" s="1"/>
  <c r="M51" i="1"/>
  <c r="M52" i="1" s="1"/>
  <c r="M53" i="1" l="1"/>
  <c r="M54" i="1" s="1"/>
  <c r="M56" i="1" s="1"/>
  <c r="J53" i="1"/>
  <c r="J54" i="1" s="1"/>
  <c r="M57" i="1" l="1"/>
  <c r="M58" i="1" s="1"/>
  <c r="M59" i="1" l="1"/>
  <c r="M60" i="1" s="1"/>
</calcChain>
</file>

<file path=xl/sharedStrings.xml><?xml version="1.0" encoding="utf-8"?>
<sst xmlns="http://schemas.openxmlformats.org/spreadsheetml/2006/main" count="133" uniqueCount="75">
  <si>
    <t>obieqtis dasaxeleba:</t>
  </si>
  <si>
    <t>lari</t>
  </si>
  <si>
    <t>#</t>
  </si>
  <si>
    <t>safuZveli</t>
  </si>
  <si>
    <t>samuSaos dasaxeleba</t>
  </si>
  <si>
    <t>ganz.</t>
  </si>
  <si>
    <t>normatiuli resursi</t>
  </si>
  <si>
    <t>masala</t>
  </si>
  <si>
    <t>xelfasi</t>
  </si>
  <si>
    <t>samSeneblo meqanizmebi</t>
  </si>
  <si>
    <t>jami</t>
  </si>
  <si>
    <t>erT.</t>
  </si>
  <si>
    <t>sul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</si>
  <si>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</si>
  <si>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</si>
  <si>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</si>
  <si>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</si>
  <si>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</si>
  <si>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</si>
  <si>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</si>
  <si>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</si>
  <si>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</si>
  <si>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</si>
  <si>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</si>
  <si>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</si>
  <si>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</si>
  <si>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1-79-3</t>
  </si>
  <si>
    <t>III kategoriis gruntis damuSaveba xeliT</t>
  </si>
  <si>
    <t>m3</t>
  </si>
  <si>
    <t>Sromis danaxarjebi 3,37X0,8X1,2=</t>
  </si>
  <si>
    <t>kac/sT</t>
  </si>
  <si>
    <t>1-81-3</t>
  </si>
  <si>
    <t>III kategoriis gruntis ukuCayra xeliT</t>
  </si>
  <si>
    <t xml:space="preserve">Sromis danaxarjebi </t>
  </si>
  <si>
    <t>1-118-11</t>
  </si>
  <si>
    <t>III kategoriis gruntis datkepna pnevmosatkepnebiT</t>
  </si>
  <si>
    <t>pnevmosatkepni</t>
  </si>
  <si>
    <t>manq/sT</t>
  </si>
  <si>
    <t>III kategoriis gruntis datvirTva xeliT a/m</t>
  </si>
  <si>
    <t>t</t>
  </si>
  <si>
    <t xml:space="preserve">gruntis gatana 3 km-ze </t>
  </si>
  <si>
    <t>23-1-1</t>
  </si>
  <si>
    <t xml:space="preserve">qviSis baliSebis mowyoba sisq.10sm sakanalizacio milebis qveS da zemodan </t>
  </si>
  <si>
    <t>masala:</t>
  </si>
  <si>
    <t>qviSa</t>
  </si>
  <si>
    <t>11-1-6</t>
  </si>
  <si>
    <t>RorRis safuZvelis mowyoba sisqiT 10sm sakanalizacio Wis Zirebze</t>
  </si>
  <si>
    <t>sxva manqana</t>
  </si>
  <si>
    <t>RorRi m400 fr.20-40mm</t>
  </si>
  <si>
    <t>sxva masala</t>
  </si>
  <si>
    <t>23-12-1</t>
  </si>
  <si>
    <t>anakrebi rk/betonis kanalizaciis Wa d=1000 mm siRrmiT 1-2m (9 cali)</t>
  </si>
  <si>
    <t>anakrebi rk/betonis rgoli d=1 m</t>
  </si>
  <si>
    <t>grZ.m</t>
  </si>
  <si>
    <t xml:space="preserve">gadaxurvis fila 1,2*1,2m </t>
  </si>
  <si>
    <t>armatura a-3</t>
  </si>
  <si>
    <t>kg</t>
  </si>
  <si>
    <t>betoni m250</t>
  </si>
  <si>
    <t>Tujis xufi mrgvali CarCoTi</t>
  </si>
  <si>
    <t>kompleqti</t>
  </si>
  <si>
    <t>22-8-5</t>
  </si>
  <si>
    <r>
      <t xml:space="preserve">kanalizaciis gofrirebuli mili  d=150mm </t>
    </r>
    <r>
      <rPr>
        <b/>
        <sz val="11"/>
        <color indexed="8"/>
        <rFont val="Arial"/>
        <family val="2"/>
      </rPr>
      <t>SN8</t>
    </r>
  </si>
  <si>
    <r>
      <t xml:space="preserve">kanalizaciis gofrirebuli mili  d=150mm </t>
    </r>
    <r>
      <rPr>
        <sz val="11"/>
        <color indexed="8"/>
        <rFont val="Arial"/>
        <family val="2"/>
      </rPr>
      <t>SN8</t>
    </r>
  </si>
  <si>
    <t>mufta d=150mm</t>
  </si>
  <si>
    <t>23-22</t>
  </si>
  <si>
    <t>SeWra arsebul qselSi</t>
  </si>
  <si>
    <t>c</t>
  </si>
  <si>
    <t>betoni m100</t>
  </si>
  <si>
    <t xml:space="preserve">jami </t>
  </si>
  <si>
    <t>zednadebi xarjebi</t>
  </si>
  <si>
    <t>mogeba</t>
  </si>
  <si>
    <t>masalis transportireba</t>
  </si>
  <si>
    <t>gauTvaliswinebeli xarjebi</t>
  </si>
  <si>
    <t xml:space="preserve">dRg </t>
  </si>
  <si>
    <t xml:space="preserve"> sof. kortaneTSi (e.w. gverdosubanSi) sakanalizacio qselis nawilobrivi sareabilitacio samuSaoebi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</si>
</sst>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37]yyyy\ &quot;წლის&quot;\ dd\ mm\,\ dddd"/>
    <numFmt numFmtId="166" formatCode="0.00000"/>
    <numFmt numFmtId="167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rial"/>
      <family val="2"/>
      <charset val="204"/>
    </font>
    <font>
      <sz val="11"/>
      <name val="AcadNusx"/>
    </font>
    <font>
      <sz val="11"/>
      <color theme="1"/>
      <name val="AcadNusx"/>
    </font>
    <font>
      <sz val="11"/>
      <color theme="1"/>
      <name val="Times New Roman"/>
      <family val="1"/>
    </font>
    <font>
      <b/>
      <sz val="11"/>
      <color theme="1"/>
      <name val="AcadNusx"/>
    </font>
    <font>
      <sz val="11"/>
      <name val="Times New Roman"/>
      <family val="1"/>
    </font>
    <font>
      <sz val="11"/>
      <color indexed="8"/>
      <name val="Calibri"/>
      <family val="2"/>
    </font>
    <font>
      <i/>
      <sz val="11"/>
      <color theme="1"/>
      <name val="AcadNusx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Times New Roman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6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left" vertical="center"/>
    </xf>
    <xf numFmtId="0" fontId="2" fillId="0" borderId="0" xfId="0" applyFont="1" applyFill="1" applyProtection="1"/>
    <xf numFmtId="2" fontId="8" fillId="0" borderId="0" xfId="4" applyNumberFormat="1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/>
    </xf>
    <xf numFmtId="9" fontId="8" fillId="0" borderId="0" xfId="6" applyFont="1" applyFill="1" applyAlignment="1" applyProtection="1">
      <alignment horizontal="center" vertical="center"/>
    </xf>
    <xf numFmtId="2" fontId="8" fillId="0" borderId="1" xfId="4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2" fillId="0" borderId="0" xfId="2" applyFont="1" applyFill="1" applyProtection="1"/>
    <xf numFmtId="0" fontId="9" fillId="0" borderId="1" xfId="0" applyFont="1" applyFill="1" applyBorder="1" applyAlignment="1">
      <alignment vertical="center" wrapText="1"/>
    </xf>
    <xf numFmtId="164" fontId="9" fillId="0" borderId="1" xfId="7" applyFont="1" applyFill="1" applyBorder="1" applyAlignment="1">
      <alignment vertical="center" wrapText="1"/>
    </xf>
    <xf numFmtId="2" fontId="11" fillId="0" borderId="1" xfId="7" applyNumberFormat="1" applyFont="1" applyFill="1" applyBorder="1" applyAlignment="1" applyProtection="1">
      <alignment horizontal="center" vertical="center" wrapText="1"/>
    </xf>
    <xf numFmtId="2" fontId="9" fillId="0" borderId="1" xfId="7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4" fontId="9" fillId="0" borderId="1" xfId="7" applyFont="1" applyFill="1" applyBorder="1" applyAlignment="1" applyProtection="1">
      <alignment vertical="center" wrapText="1"/>
    </xf>
    <xf numFmtId="2" fontId="9" fillId="0" borderId="1" xfId="7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2" fontId="14" fillId="0" borderId="1" xfId="7" applyNumberFormat="1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>
      <alignment horizontal="center" vertical="top" wrapText="1"/>
    </xf>
    <xf numFmtId="2" fontId="9" fillId="0" borderId="1" xfId="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8" applyFont="1" applyFill="1" applyBorder="1" applyAlignment="1" applyProtection="1">
      <alignment horizontal="left" vertical="center" wrapText="1"/>
    </xf>
    <xf numFmtId="2" fontId="11" fillId="0" borderId="1" xfId="7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2" fontId="14" fillId="0" borderId="1" xfId="7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left" vertical="center" wrapText="1"/>
    </xf>
    <xf numFmtId="0" fontId="7" fillId="0" borderId="0" xfId="2" applyFont="1" applyFill="1" applyProtection="1"/>
    <xf numFmtId="2" fontId="12" fillId="0" borderId="1" xfId="2" applyNumberFormat="1" applyFont="1" applyFill="1" applyBorder="1" applyAlignment="1" applyProtection="1">
      <alignment horizontal="center" vertical="center"/>
    </xf>
    <xf numFmtId="2" fontId="12" fillId="0" borderId="1" xfId="1" applyNumberFormat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center" vertical="center"/>
    </xf>
    <xf numFmtId="0" fontId="17" fillId="0" borderId="1" xfId="2" applyFont="1" applyFill="1" applyBorder="1" applyAlignment="1" applyProtection="1">
      <alignment horizontal="center" vertical="center"/>
    </xf>
    <xf numFmtId="2" fontId="18" fillId="0" borderId="1" xfId="1" applyNumberFormat="1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0" fontId="5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1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wrapText="1"/>
    </xf>
    <xf numFmtId="2" fontId="8" fillId="0" borderId="2" xfId="4" applyNumberFormat="1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3" xfId="5" applyFont="1" applyFill="1" applyBorder="1" applyAlignment="1" applyProtection="1">
      <alignment horizontal="center" vertical="center"/>
    </xf>
    <xf numFmtId="0" fontId="8" fillId="0" borderId="13" xfId="5" applyFont="1" applyFill="1" applyBorder="1" applyAlignment="1" applyProtection="1">
      <alignment horizontal="center" vertical="center" wrapText="1"/>
    </xf>
    <xf numFmtId="9" fontId="8" fillId="0" borderId="13" xfId="6" applyFont="1" applyFill="1" applyBorder="1" applyAlignment="1" applyProtection="1">
      <alignment horizontal="center" vertical="center"/>
    </xf>
    <xf numFmtId="2" fontId="8" fillId="0" borderId="13" xfId="4" applyNumberFormat="1" applyFont="1" applyFill="1" applyBorder="1" applyAlignment="1" applyProtection="1">
      <alignment horizontal="center" vertical="center"/>
    </xf>
    <xf numFmtId="2" fontId="8" fillId="0" borderId="14" xfId="4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  <xf numFmtId="2" fontId="9" fillId="0" borderId="9" xfId="7" applyNumberFormat="1" applyFont="1" applyFill="1" applyBorder="1" applyAlignment="1">
      <alignment horizontal="center" vertical="top" wrapText="1"/>
    </xf>
    <xf numFmtId="2" fontId="9" fillId="0" borderId="9" xfId="7" applyNumberFormat="1" applyFont="1" applyFill="1" applyBorder="1" applyAlignment="1" applyProtection="1">
      <alignment horizontal="center" vertical="center" wrapText="1"/>
    </xf>
    <xf numFmtId="0" fontId="9" fillId="0" borderId="8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6" xfId="2" applyFont="1" applyFill="1" applyBorder="1" applyAlignment="1" applyProtection="1">
      <alignment horizontal="center" vertical="center" wrapText="1"/>
    </xf>
    <xf numFmtId="2" fontId="9" fillId="0" borderId="9" xfId="7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/>
    </xf>
    <xf numFmtId="2" fontId="17" fillId="0" borderId="9" xfId="1" applyNumberFormat="1" applyFont="1" applyFill="1" applyBorder="1" applyAlignment="1" applyProtection="1">
      <alignment horizontal="center" vertical="center"/>
    </xf>
    <xf numFmtId="2" fontId="18" fillId="0" borderId="9" xfId="1" applyNumberFormat="1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</xf>
    <xf numFmtId="2" fontId="5" fillId="0" borderId="9" xfId="1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9" fillId="0" borderId="2" xfId="7" applyNumberFormat="1" applyFont="1" applyFill="1" applyBorder="1" applyAlignment="1">
      <alignment horizontal="center" vertical="center" wrapText="1"/>
    </xf>
    <xf numFmtId="2" fontId="9" fillId="0" borderId="11" xfId="7" applyNumberFormat="1" applyFont="1" applyFill="1" applyBorder="1" applyAlignment="1">
      <alignment horizontal="center" vertical="center" wrapText="1"/>
    </xf>
    <xf numFmtId="0" fontId="12" fillId="0" borderId="17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left" vertical="center" wrapText="1"/>
    </xf>
    <xf numFmtId="2" fontId="12" fillId="0" borderId="4" xfId="2" applyNumberFormat="1" applyFont="1" applyFill="1" applyBorder="1" applyAlignment="1" applyProtection="1">
      <alignment horizontal="center" vertical="center"/>
    </xf>
    <xf numFmtId="2" fontId="12" fillId="0" borderId="4" xfId="1" applyNumberFormat="1" applyFont="1" applyFill="1" applyBorder="1" applyAlignment="1" applyProtection="1">
      <alignment horizontal="center" vertical="center"/>
    </xf>
    <xf numFmtId="2" fontId="17" fillId="0" borderId="4" xfId="1" applyNumberFormat="1" applyFont="1" applyFill="1" applyBorder="1" applyAlignment="1" applyProtection="1">
      <alignment horizontal="center" vertical="center"/>
    </xf>
    <xf numFmtId="2" fontId="17" fillId="0" borderId="18" xfId="1" applyNumberFormat="1" applyFont="1" applyFill="1" applyBorder="1" applyAlignment="1" applyProtection="1">
      <alignment horizontal="center" vertical="center"/>
    </xf>
    <xf numFmtId="0" fontId="12" fillId="3" borderId="12" xfId="2" applyFont="1" applyFill="1" applyBorder="1" applyAlignment="1" applyProtection="1">
      <alignment horizontal="center" vertical="center"/>
    </xf>
    <xf numFmtId="0" fontId="12" fillId="3" borderId="13" xfId="2" applyFont="1" applyFill="1" applyBorder="1" applyAlignment="1" applyProtection="1">
      <alignment horizontal="center" vertical="center"/>
    </xf>
    <xf numFmtId="0" fontId="5" fillId="3" borderId="13" xfId="2" applyFont="1" applyFill="1" applyBorder="1" applyAlignment="1" applyProtection="1">
      <alignment horizontal="left" vertical="center" wrapText="1"/>
    </xf>
    <xf numFmtId="0" fontId="5" fillId="3" borderId="13" xfId="2" applyFont="1" applyFill="1" applyBorder="1" applyAlignment="1" applyProtection="1">
      <alignment horizontal="center" vertical="center" wrapText="1"/>
    </xf>
    <xf numFmtId="2" fontId="8" fillId="3" borderId="13" xfId="2" applyNumberFormat="1" applyFont="1" applyFill="1" applyBorder="1" applyAlignment="1" applyProtection="1">
      <alignment horizontal="center" vertical="center" wrapText="1"/>
    </xf>
    <xf numFmtId="2" fontId="8" fillId="3" borderId="13" xfId="1" applyNumberFormat="1" applyFont="1" applyFill="1" applyBorder="1" applyAlignment="1" applyProtection="1">
      <alignment horizontal="center" vertical="center" wrapText="1"/>
    </xf>
    <xf numFmtId="2" fontId="5" fillId="3" borderId="13" xfId="1" applyNumberFormat="1" applyFont="1" applyFill="1" applyBorder="1" applyAlignment="1" applyProtection="1">
      <alignment horizontal="center" vertical="center" wrapText="1"/>
    </xf>
    <xf numFmtId="2" fontId="5" fillId="3" borderId="14" xfId="1" applyNumberFormat="1" applyFont="1" applyFill="1" applyBorder="1" applyAlignment="1" applyProtection="1">
      <alignment horizontal="center" vertical="center" wrapText="1"/>
    </xf>
    <xf numFmtId="9" fontId="17" fillId="2" borderId="4" xfId="2" applyNumberFormat="1" applyFont="1" applyFill="1" applyBorder="1" applyAlignment="1" applyProtection="1">
      <alignment horizontal="center" vertical="center"/>
    </xf>
    <xf numFmtId="9" fontId="17" fillId="2" borderId="1" xfId="2" applyNumberFormat="1" applyFont="1" applyFill="1" applyBorder="1" applyAlignment="1" applyProtection="1">
      <alignment horizontal="center" vertical="center"/>
    </xf>
    <xf numFmtId="9" fontId="5" fillId="2" borderId="1" xfId="3" applyNumberFormat="1" applyFont="1" applyFill="1" applyBorder="1" applyAlignment="1" applyProtection="1">
      <alignment horizontal="center" vertical="center"/>
    </xf>
    <xf numFmtId="9" fontId="5" fillId="2" borderId="1" xfId="6" applyFont="1" applyFill="1" applyBorder="1" applyAlignment="1" applyProtection="1">
      <alignment horizontal="center" vertical="center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left" vertical="center"/>
    </xf>
    <xf numFmtId="9" fontId="5" fillId="2" borderId="2" xfId="6" applyFont="1" applyFill="1" applyBorder="1" applyAlignment="1" applyProtection="1">
      <alignment horizontal="center" vertical="center"/>
    </xf>
    <xf numFmtId="2" fontId="5" fillId="0" borderId="2" xfId="4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5" fillId="0" borderId="11" xfId="1" applyNumberFormat="1" applyFont="1" applyFill="1" applyBorder="1" applyAlignment="1" applyProtection="1">
      <alignment horizontal="center" vertical="center"/>
    </xf>
    <xf numFmtId="0" fontId="5" fillId="3" borderId="12" xfId="3" applyFont="1" applyFill="1" applyBorder="1" applyAlignment="1" applyProtection="1">
      <alignment horizontal="center" vertical="center"/>
    </xf>
    <xf numFmtId="0" fontId="5" fillId="3" borderId="13" xfId="3" applyFont="1" applyFill="1" applyBorder="1" applyAlignment="1" applyProtection="1">
      <alignment horizontal="center" vertical="center"/>
    </xf>
    <xf numFmtId="0" fontId="5" fillId="3" borderId="13" xfId="3" applyFont="1" applyFill="1" applyBorder="1" applyAlignment="1" applyProtection="1">
      <alignment horizontal="left" vertical="center"/>
    </xf>
    <xf numFmtId="2" fontId="5" fillId="3" borderId="13" xfId="4" applyNumberFormat="1" applyFont="1" applyFill="1" applyBorder="1" applyAlignment="1" applyProtection="1">
      <alignment horizontal="center" vertical="center"/>
    </xf>
    <xf numFmtId="2" fontId="5" fillId="3" borderId="13" xfId="1" applyNumberFormat="1" applyFont="1" applyFill="1" applyBorder="1" applyAlignment="1" applyProtection="1">
      <alignment horizontal="center" vertical="center"/>
    </xf>
    <xf numFmtId="1" fontId="5" fillId="3" borderId="14" xfId="1" applyNumberFormat="1" applyFont="1" applyFill="1" applyBorder="1" applyAlignment="1" applyProtection="1">
      <alignment horizontal="center" vertical="center"/>
    </xf>
    <xf numFmtId="2" fontId="8" fillId="0" borderId="0" xfId="4" applyNumberFormat="1" applyFont="1" applyFill="1" applyAlignment="1" applyProtection="1">
      <alignment horizontal="center" vertical="center"/>
    </xf>
    <xf numFmtId="0" fontId="9" fillId="0" borderId="10" xfId="2" applyFont="1" applyFill="1" applyBorder="1" applyAlignment="1" applyProtection="1">
      <alignment horizontal="center" vertical="center" wrapText="1"/>
    </xf>
    <xf numFmtId="0" fontId="9" fillId="0" borderId="16" xfId="2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 applyProtection="1">
      <alignment horizontal="center" vertical="center" wrapText="1"/>
    </xf>
    <xf numFmtId="0" fontId="9" fillId="0" borderId="15" xfId="2" applyFont="1" applyFill="1" applyBorder="1" applyAlignment="1" applyProtection="1">
      <alignment horizontal="center" vertical="center" wrapText="1"/>
    </xf>
    <xf numFmtId="0" fontId="10" fillId="0" borderId="6" xfId="0" quotePrefix="1" applyFont="1" applyFill="1" applyBorder="1" applyAlignment="1">
      <alignment horizontal="center" vertical="center" wrapText="1"/>
    </xf>
    <xf numFmtId="2" fontId="8" fillId="0" borderId="6" xfId="4" applyNumberFormat="1" applyFont="1" applyFill="1" applyBorder="1" applyAlignment="1" applyProtection="1">
      <alignment horizontal="center" vertical="center" wrapText="1"/>
    </xf>
    <xf numFmtId="2" fontId="8" fillId="0" borderId="1" xfId="4" applyNumberFormat="1" applyFont="1" applyFill="1" applyBorder="1" applyAlignment="1" applyProtection="1">
      <alignment horizontal="center" vertical="center" wrapText="1"/>
    </xf>
    <xf numFmtId="2" fontId="8" fillId="0" borderId="7" xfId="4" applyNumberFormat="1" applyFont="1" applyFill="1" applyBorder="1" applyAlignment="1" applyProtection="1">
      <alignment horizontal="center" vertical="center"/>
    </xf>
    <xf numFmtId="2" fontId="8" fillId="0" borderId="9" xfId="4" applyNumberFormat="1" applyFont="1" applyFill="1" applyBorder="1" applyAlignment="1" applyProtection="1">
      <alignment horizontal="center" vertical="center"/>
    </xf>
    <xf numFmtId="2" fontId="8" fillId="0" borderId="11" xfId="4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2" fontId="8" fillId="0" borderId="1" xfId="4" applyNumberFormat="1" applyFont="1" applyFill="1" applyBorder="1" applyAlignment="1" applyProtection="1">
      <alignment horizontal="center" vertical="center"/>
    </xf>
    <xf numFmtId="2" fontId="8" fillId="0" borderId="2" xfId="4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5" xfId="5" applyNumberFormat="1" applyFont="1" applyFill="1" applyBorder="1" applyAlignment="1" applyProtection="1">
      <alignment horizontal="center" vertical="center"/>
    </xf>
    <xf numFmtId="0" fontId="8" fillId="0" borderId="8" xfId="5" applyNumberFormat="1" applyFont="1" applyFill="1" applyBorder="1" applyAlignment="1" applyProtection="1">
      <alignment horizontal="center" vertical="center"/>
    </xf>
    <xf numFmtId="0" fontId="8" fillId="0" borderId="10" xfId="5" applyNumberFormat="1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9" fontId="8" fillId="0" borderId="6" xfId="6" applyFont="1" applyFill="1" applyBorder="1" applyAlignment="1" applyProtection="1">
      <alignment horizontal="center" vertical="center"/>
    </xf>
    <xf numFmtId="9" fontId="8" fillId="0" borderId="1" xfId="6" applyFont="1" applyFill="1" applyBorder="1" applyAlignment="1" applyProtection="1">
      <alignment horizontal="center" vertical="center"/>
    </xf>
    <xf numFmtId="9" fontId="8" fillId="0" borderId="2" xfId="6" applyFont="1" applyFill="1" applyBorder="1" applyAlignment="1" applyProtection="1">
      <alignment horizontal="center" vertical="center"/>
    </xf>
    <xf numFmtId="2" fontId="8" fillId="0" borderId="6" xfId="4" applyNumberFormat="1" applyFont="1" applyFill="1" applyBorder="1" applyAlignment="1" applyProtection="1">
      <alignment horizontal="center" vertical="center"/>
    </xf>
  </cellXfs>
  <cellStyles count="11">
    <cellStyle name="Comma" xfId="1" builtinId="3"/>
    <cellStyle name="Comma 3" xfId="4"/>
    <cellStyle name="Comma 6" xfId="7"/>
    <cellStyle name="Comma 7" xfId="10"/>
    <cellStyle name="Normal" xfId="0" builtinId="0"/>
    <cellStyle name="Normal 10" xfId="3"/>
    <cellStyle name="Normal 3" xfId="2"/>
    <cellStyle name="Normal 3 2" xfId="8"/>
    <cellStyle name="Normal_gare wyalsadfenigagarini 2_SMSH2008-IIkv ." xfId="5"/>
    <cellStyle name="Percent 2" xfId="9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B63"/>
  <sheetViews>
    <sheetView showZeros="0" tabSelected="1" topLeftCell="A37" zoomScale="90" zoomScaleNormal="90" zoomScaleSheetLayoutView="90" zoomScalePageLayoutView="85" workbookViewId="0">
      <selection activeCell="S44" sqref="S44"/>
    </sheetView>
  </sheetViews>
  <sheetFormatPr defaultRowHeight="15.75" x14ac:dyDescent="0.3"/>
  <cols>
    <col min="1" max="1" width="4.5703125" style="52" customWidth="1"/>
    <col min="2" max="2" width="11.5703125" style="52" customWidth="1"/>
    <col min="3" max="3" width="71.28515625" style="53" customWidth="1"/>
    <col min="4" max="4" width="12" style="7" customWidth="1"/>
    <col min="5" max="5" width="14.5703125" style="5" customWidth="1"/>
    <col min="6" max="6" width="11.5703125" style="5" customWidth="1"/>
    <col min="7" max="8" width="9.5703125" style="5" customWidth="1"/>
    <col min="9" max="9" width="10.5703125" style="5" customWidth="1"/>
    <col min="10" max="10" width="13.5703125" style="5" customWidth="1"/>
    <col min="11" max="11" width="9.5703125" style="5" customWidth="1"/>
    <col min="12" max="12" width="12.5703125" style="5" customWidth="1"/>
    <col min="13" max="13" width="13.5703125" style="5" customWidth="1"/>
    <col min="14" max="14" width="9.5703125" style="6" customWidth="1"/>
    <col min="15" max="28" width="8.42578125" style="6" customWidth="1"/>
    <col min="29" max="16384" width="9.140625" style="6"/>
  </cols>
  <sheetData>
    <row r="1" spans="1:28" s="4" customFormat="1" ht="48" customHeight="1" thickBot="1" x14ac:dyDescent="0.35">
      <c r="A1" s="1"/>
      <c r="B1" s="2"/>
      <c r="C1" s="3" t="s">
        <v>0</v>
      </c>
      <c r="D1" s="139" t="s">
        <v>74</v>
      </c>
      <c r="E1" s="139"/>
      <c r="F1" s="139"/>
      <c r="G1" s="139"/>
      <c r="H1" s="139"/>
      <c r="I1" s="139"/>
      <c r="J1" s="139"/>
      <c r="K1" s="139"/>
      <c r="L1" s="139"/>
      <c r="M1" s="139"/>
    </row>
    <row r="2" spans="1:28" ht="18" customHeight="1" x14ac:dyDescent="0.3">
      <c r="A2" s="140" t="s">
        <v>2</v>
      </c>
      <c r="B2" s="143" t="s">
        <v>3</v>
      </c>
      <c r="C2" s="146" t="s">
        <v>4</v>
      </c>
      <c r="D2" s="149" t="s">
        <v>5</v>
      </c>
      <c r="E2" s="131" t="s">
        <v>6</v>
      </c>
      <c r="F2" s="131"/>
      <c r="G2" s="152" t="s">
        <v>7</v>
      </c>
      <c r="H2" s="152"/>
      <c r="I2" s="152" t="s">
        <v>8</v>
      </c>
      <c r="J2" s="152"/>
      <c r="K2" s="131" t="s">
        <v>9</v>
      </c>
      <c r="L2" s="131"/>
      <c r="M2" s="133" t="s">
        <v>10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ht="18" customHeight="1" x14ac:dyDescent="0.3">
      <c r="A3" s="141"/>
      <c r="B3" s="144"/>
      <c r="C3" s="147"/>
      <c r="D3" s="150"/>
      <c r="E3" s="132"/>
      <c r="F3" s="132"/>
      <c r="G3" s="137"/>
      <c r="H3" s="137"/>
      <c r="I3" s="137"/>
      <c r="J3" s="137"/>
      <c r="K3" s="132"/>
      <c r="L3" s="132"/>
      <c r="M3" s="134"/>
    </row>
    <row r="4" spans="1:28" ht="18" customHeight="1" x14ac:dyDescent="0.3">
      <c r="A4" s="141"/>
      <c r="B4" s="144"/>
      <c r="C4" s="147"/>
      <c r="D4" s="150"/>
      <c r="E4" s="137" t="s">
        <v>11</v>
      </c>
      <c r="F4" s="137" t="s">
        <v>12</v>
      </c>
      <c r="G4" s="8" t="s">
        <v>11</v>
      </c>
      <c r="H4" s="137" t="s">
        <v>12</v>
      </c>
      <c r="I4" s="8" t="s">
        <v>11</v>
      </c>
      <c r="J4" s="137" t="s">
        <v>12</v>
      </c>
      <c r="K4" s="8" t="s">
        <v>11</v>
      </c>
      <c r="L4" s="137" t="s">
        <v>12</v>
      </c>
      <c r="M4" s="134"/>
    </row>
    <row r="5" spans="1:28" ht="18.75" customHeight="1" thickBot="1" x14ac:dyDescent="0.35">
      <c r="A5" s="142"/>
      <c r="B5" s="145"/>
      <c r="C5" s="148"/>
      <c r="D5" s="151"/>
      <c r="E5" s="138"/>
      <c r="F5" s="138"/>
      <c r="G5" s="54" t="s">
        <v>13</v>
      </c>
      <c r="H5" s="138"/>
      <c r="I5" s="54" t="s">
        <v>13</v>
      </c>
      <c r="J5" s="138"/>
      <c r="K5" s="54" t="s">
        <v>13</v>
      </c>
      <c r="L5" s="138"/>
      <c r="M5" s="135"/>
    </row>
    <row r="6" spans="1:28" ht="18" customHeight="1" thickBot="1" x14ac:dyDescent="0.35">
      <c r="A6" s="55">
        <v>1</v>
      </c>
      <c r="B6" s="56" t="s">
        <v>14</v>
      </c>
      <c r="C6" s="57" t="s">
        <v>15</v>
      </c>
      <c r="D6" s="58" t="s">
        <v>16</v>
      </c>
      <c r="E6" s="59" t="s">
        <v>17</v>
      </c>
      <c r="F6" s="59" t="s">
        <v>18</v>
      </c>
      <c r="G6" s="59" t="s">
        <v>19</v>
      </c>
      <c r="H6" s="59" t="s">
        <v>20</v>
      </c>
      <c r="I6" s="59" t="s">
        <v>21</v>
      </c>
      <c r="J6" s="59" t="s">
        <v>22</v>
      </c>
      <c r="K6" s="59" t="s">
        <v>23</v>
      </c>
      <c r="L6" s="59" t="s">
        <v>24</v>
      </c>
      <c r="M6" s="60" t="s">
        <v>25</v>
      </c>
    </row>
    <row r="7" spans="1:28" s="13" customFormat="1" ht="20.25" customHeight="1" x14ac:dyDescent="0.25">
      <c r="A7" s="129">
        <v>1</v>
      </c>
      <c r="B7" s="130" t="s">
        <v>26</v>
      </c>
      <c r="C7" s="61" t="s">
        <v>27</v>
      </c>
      <c r="D7" s="62" t="s">
        <v>28</v>
      </c>
      <c r="E7" s="62"/>
      <c r="F7" s="63">
        <v>138</v>
      </c>
      <c r="G7" s="64"/>
      <c r="H7" s="64"/>
      <c r="I7" s="64"/>
      <c r="J7" s="64"/>
      <c r="K7" s="64"/>
      <c r="L7" s="64"/>
      <c r="M7" s="65"/>
    </row>
    <row r="8" spans="1:28" s="13" customFormat="1" ht="22.5" customHeight="1" x14ac:dyDescent="0.25">
      <c r="A8" s="116"/>
      <c r="B8" s="127"/>
      <c r="C8" s="14" t="s">
        <v>29</v>
      </c>
      <c r="D8" s="10" t="s">
        <v>30</v>
      </c>
      <c r="E8" s="10">
        <v>3.2349999999999999</v>
      </c>
      <c r="F8" s="12">
        <f>F7*E8</f>
        <v>446.43</v>
      </c>
      <c r="G8" s="12"/>
      <c r="H8" s="12"/>
      <c r="I8" s="12"/>
      <c r="J8" s="12">
        <f>F8*I8</f>
        <v>0</v>
      </c>
      <c r="K8" s="12"/>
      <c r="L8" s="12"/>
      <c r="M8" s="66">
        <f>H8+J8+L8</f>
        <v>0</v>
      </c>
    </row>
    <row r="9" spans="1:28" s="13" customFormat="1" ht="20.25" customHeight="1" x14ac:dyDescent="0.25">
      <c r="A9" s="115">
        <v>2</v>
      </c>
      <c r="B9" s="127" t="s">
        <v>31</v>
      </c>
      <c r="C9" s="9" t="s">
        <v>32</v>
      </c>
      <c r="D9" s="10" t="s">
        <v>28</v>
      </c>
      <c r="E9" s="15"/>
      <c r="F9" s="16">
        <v>112</v>
      </c>
      <c r="G9" s="17"/>
      <c r="H9" s="17"/>
      <c r="I9" s="17"/>
      <c r="J9" s="17"/>
      <c r="K9" s="17"/>
      <c r="L9" s="17"/>
      <c r="M9" s="67"/>
    </row>
    <row r="10" spans="1:28" s="13" customFormat="1" ht="22.5" customHeight="1" x14ac:dyDescent="0.25">
      <c r="A10" s="116"/>
      <c r="B10" s="127"/>
      <c r="C10" s="14" t="s">
        <v>33</v>
      </c>
      <c r="D10" s="10" t="s">
        <v>30</v>
      </c>
      <c r="E10" s="15">
        <v>1.21</v>
      </c>
      <c r="F10" s="17">
        <f>F9*E10</f>
        <v>135.51999999999998</v>
      </c>
      <c r="G10" s="17"/>
      <c r="H10" s="17"/>
      <c r="I10" s="17"/>
      <c r="J10" s="17">
        <f>F10*I10</f>
        <v>0</v>
      </c>
      <c r="K10" s="17"/>
      <c r="L10" s="17"/>
      <c r="M10" s="67">
        <f>H10+J10+L10</f>
        <v>0</v>
      </c>
    </row>
    <row r="11" spans="1:28" s="13" customFormat="1" ht="19.5" customHeight="1" x14ac:dyDescent="0.25">
      <c r="A11" s="115">
        <v>3</v>
      </c>
      <c r="B11" s="127" t="s">
        <v>34</v>
      </c>
      <c r="C11" s="9" t="s">
        <v>35</v>
      </c>
      <c r="D11" s="10" t="s">
        <v>28</v>
      </c>
      <c r="E11" s="10"/>
      <c r="F11" s="11">
        <f>F9</f>
        <v>112</v>
      </c>
      <c r="G11" s="12"/>
      <c r="H11" s="12"/>
      <c r="I11" s="12"/>
      <c r="J11" s="12"/>
      <c r="K11" s="12"/>
      <c r="L11" s="12"/>
      <c r="M11" s="66"/>
    </row>
    <row r="12" spans="1:28" s="13" customFormat="1" ht="23.25" customHeight="1" x14ac:dyDescent="0.25">
      <c r="A12" s="116"/>
      <c r="B12" s="127"/>
      <c r="C12" s="14" t="s">
        <v>33</v>
      </c>
      <c r="D12" s="10" t="s">
        <v>30</v>
      </c>
      <c r="E12" s="10">
        <v>0.13400000000000001</v>
      </c>
      <c r="F12" s="12">
        <f>F11*E12</f>
        <v>15.008000000000001</v>
      </c>
      <c r="G12" s="12"/>
      <c r="H12" s="12"/>
      <c r="I12" s="12"/>
      <c r="J12" s="12">
        <f>F12*I12</f>
        <v>0</v>
      </c>
      <c r="K12" s="12"/>
      <c r="L12" s="12"/>
      <c r="M12" s="66">
        <f>H12+J12+L12</f>
        <v>0</v>
      </c>
    </row>
    <row r="13" spans="1:28" s="13" customFormat="1" ht="23.25" customHeight="1" x14ac:dyDescent="0.25">
      <c r="A13" s="116"/>
      <c r="B13" s="127"/>
      <c r="C13" s="14" t="s">
        <v>36</v>
      </c>
      <c r="D13" s="10" t="s">
        <v>37</v>
      </c>
      <c r="E13" s="10">
        <v>0.13</v>
      </c>
      <c r="F13" s="12">
        <f>F11*E13</f>
        <v>14.56</v>
      </c>
      <c r="G13" s="12"/>
      <c r="H13" s="12"/>
      <c r="I13" s="12"/>
      <c r="J13" s="12"/>
      <c r="K13" s="12"/>
      <c r="L13" s="12">
        <f>F13*K13</f>
        <v>0</v>
      </c>
      <c r="M13" s="66">
        <f>H13+J13+L13</f>
        <v>0</v>
      </c>
    </row>
    <row r="14" spans="1:28" s="13" customFormat="1" ht="18" customHeight="1" x14ac:dyDescent="0.25">
      <c r="A14" s="115">
        <v>4</v>
      </c>
      <c r="B14" s="126"/>
      <c r="C14" s="18" t="s">
        <v>38</v>
      </c>
      <c r="D14" s="19" t="s">
        <v>39</v>
      </c>
      <c r="E14" s="20"/>
      <c r="F14" s="16">
        <f>(F7-F9)*1.8</f>
        <v>46.800000000000004</v>
      </c>
      <c r="G14" s="21"/>
      <c r="H14" s="21"/>
      <c r="I14" s="21"/>
      <c r="J14" s="21"/>
      <c r="K14" s="21"/>
      <c r="L14" s="21"/>
      <c r="M14" s="68">
        <f>H14+J14+L14</f>
        <v>0</v>
      </c>
    </row>
    <row r="15" spans="1:28" s="13" customFormat="1" ht="22.5" customHeight="1" x14ac:dyDescent="0.25">
      <c r="A15" s="116"/>
      <c r="B15" s="126"/>
      <c r="C15" s="22" t="s">
        <v>33</v>
      </c>
      <c r="D15" s="19" t="s">
        <v>30</v>
      </c>
      <c r="E15" s="20">
        <v>0.6</v>
      </c>
      <c r="F15" s="21">
        <f>F14*E15</f>
        <v>28.080000000000002</v>
      </c>
      <c r="G15" s="21"/>
      <c r="H15" s="23"/>
      <c r="I15" s="21"/>
      <c r="J15" s="21">
        <f>F15*I15</f>
        <v>0</v>
      </c>
      <c r="K15" s="21"/>
      <c r="L15" s="21"/>
      <c r="M15" s="68">
        <f>H15+J15+L15</f>
        <v>0</v>
      </c>
    </row>
    <row r="16" spans="1:28" s="13" customFormat="1" ht="21" customHeight="1" x14ac:dyDescent="0.25">
      <c r="A16" s="69">
        <v>5</v>
      </c>
      <c r="B16" s="24"/>
      <c r="C16" s="9" t="s">
        <v>40</v>
      </c>
      <c r="D16" s="10" t="s">
        <v>39</v>
      </c>
      <c r="E16" s="15"/>
      <c r="F16" s="16">
        <f>F14</f>
        <v>46.800000000000004</v>
      </c>
      <c r="G16" s="17"/>
      <c r="H16" s="17"/>
      <c r="I16" s="17"/>
      <c r="J16" s="17"/>
      <c r="K16" s="17"/>
      <c r="L16" s="17">
        <f>F16*K16</f>
        <v>0</v>
      </c>
      <c r="M16" s="67">
        <f>H16+J16+L16</f>
        <v>0</v>
      </c>
    </row>
    <row r="17" spans="1:13" s="13" customFormat="1" ht="32.25" customHeight="1" x14ac:dyDescent="0.25">
      <c r="A17" s="115">
        <v>6</v>
      </c>
      <c r="B17" s="127" t="s">
        <v>41</v>
      </c>
      <c r="C17" s="9" t="s">
        <v>42</v>
      </c>
      <c r="D17" s="12" t="s">
        <v>28</v>
      </c>
      <c r="E17" s="25"/>
      <c r="F17" s="16">
        <v>15.6</v>
      </c>
      <c r="G17" s="17"/>
      <c r="H17" s="17"/>
      <c r="I17" s="17"/>
      <c r="J17" s="17"/>
      <c r="K17" s="17"/>
      <c r="L17" s="17"/>
      <c r="M17" s="67"/>
    </row>
    <row r="18" spans="1:13" s="13" customFormat="1" ht="18" customHeight="1" x14ac:dyDescent="0.25">
      <c r="A18" s="116"/>
      <c r="B18" s="127"/>
      <c r="C18" s="26" t="s">
        <v>33</v>
      </c>
      <c r="D18" s="12" t="s">
        <v>30</v>
      </c>
      <c r="E18" s="25">
        <v>1.8</v>
      </c>
      <c r="F18" s="17">
        <f>F17*E18</f>
        <v>28.08</v>
      </c>
      <c r="G18" s="17"/>
      <c r="H18" s="17"/>
      <c r="I18" s="17"/>
      <c r="J18" s="17">
        <f>F18*I18</f>
        <v>0</v>
      </c>
      <c r="K18" s="17"/>
      <c r="L18" s="17"/>
      <c r="M18" s="67">
        <f>H18+J18+L18</f>
        <v>0</v>
      </c>
    </row>
    <row r="19" spans="1:13" s="13" customFormat="1" ht="18" customHeight="1" x14ac:dyDescent="0.25">
      <c r="A19" s="116"/>
      <c r="B19" s="127"/>
      <c r="C19" s="26" t="s">
        <v>43</v>
      </c>
      <c r="D19" s="12"/>
      <c r="E19" s="25"/>
      <c r="F19" s="17">
        <f>E19*2353</f>
        <v>0</v>
      </c>
      <c r="G19" s="17"/>
      <c r="H19" s="17"/>
      <c r="I19" s="17"/>
      <c r="J19" s="17"/>
      <c r="K19" s="17"/>
      <c r="L19" s="17"/>
      <c r="M19" s="67"/>
    </row>
    <row r="20" spans="1:13" s="13" customFormat="1" ht="18" customHeight="1" x14ac:dyDescent="0.25">
      <c r="A20" s="116"/>
      <c r="B20" s="127"/>
      <c r="C20" s="26" t="s">
        <v>44</v>
      </c>
      <c r="D20" s="12" t="s">
        <v>28</v>
      </c>
      <c r="E20" s="25">
        <v>1.1000000000000001</v>
      </c>
      <c r="F20" s="17">
        <f>F17*E20</f>
        <v>17.16</v>
      </c>
      <c r="G20" s="17"/>
      <c r="H20" s="17">
        <f>F20*G20</f>
        <v>0</v>
      </c>
      <c r="I20" s="17"/>
      <c r="J20" s="17"/>
      <c r="K20" s="17"/>
      <c r="L20" s="17"/>
      <c r="M20" s="67">
        <f>H20+J20+L20</f>
        <v>0</v>
      </c>
    </row>
    <row r="21" spans="1:13" s="13" customFormat="1" ht="33.75" customHeight="1" x14ac:dyDescent="0.25">
      <c r="A21" s="118">
        <v>7</v>
      </c>
      <c r="B21" s="128" t="s">
        <v>45</v>
      </c>
      <c r="C21" s="18" t="s">
        <v>46</v>
      </c>
      <c r="D21" s="19" t="s">
        <v>28</v>
      </c>
      <c r="E21" s="19"/>
      <c r="F21" s="16">
        <v>1.8</v>
      </c>
      <c r="G21" s="21"/>
      <c r="H21" s="21"/>
      <c r="I21" s="21"/>
      <c r="J21" s="21"/>
      <c r="K21" s="21"/>
      <c r="L21" s="21"/>
      <c r="M21" s="68"/>
    </row>
    <row r="22" spans="1:13" s="13" customFormat="1" ht="18" customHeight="1" x14ac:dyDescent="0.25">
      <c r="A22" s="118"/>
      <c r="B22" s="128"/>
      <c r="C22" s="22" t="s">
        <v>33</v>
      </c>
      <c r="D22" s="19" t="s">
        <v>30</v>
      </c>
      <c r="E22" s="19">
        <v>3.52</v>
      </c>
      <c r="F22" s="21">
        <f>F21*E22</f>
        <v>6.3360000000000003</v>
      </c>
      <c r="G22" s="21"/>
      <c r="H22" s="21"/>
      <c r="I22" s="21"/>
      <c r="J22" s="21">
        <f>F22*I22</f>
        <v>0</v>
      </c>
      <c r="K22" s="21"/>
      <c r="L22" s="21"/>
      <c r="M22" s="68">
        <f>H22+J22+L22</f>
        <v>0</v>
      </c>
    </row>
    <row r="23" spans="1:13" s="13" customFormat="1" ht="18" customHeight="1" x14ac:dyDescent="0.25">
      <c r="A23" s="118"/>
      <c r="B23" s="128"/>
      <c r="C23" s="22" t="s">
        <v>47</v>
      </c>
      <c r="D23" s="19" t="s">
        <v>1</v>
      </c>
      <c r="E23" s="19">
        <v>1.06</v>
      </c>
      <c r="F23" s="21">
        <f>F21*E23</f>
        <v>1.9080000000000001</v>
      </c>
      <c r="G23" s="21"/>
      <c r="H23" s="21"/>
      <c r="I23" s="21"/>
      <c r="J23" s="21"/>
      <c r="K23" s="21"/>
      <c r="L23" s="21">
        <f>F23*K23</f>
        <v>0</v>
      </c>
      <c r="M23" s="68">
        <f>H23+J23+L23</f>
        <v>0</v>
      </c>
    </row>
    <row r="24" spans="1:13" s="13" customFormat="1" ht="18" customHeight="1" x14ac:dyDescent="0.25">
      <c r="A24" s="118"/>
      <c r="B24" s="128"/>
      <c r="C24" s="27" t="s">
        <v>43</v>
      </c>
      <c r="D24" s="19"/>
      <c r="E24" s="19"/>
      <c r="F24" s="21"/>
      <c r="G24" s="21"/>
      <c r="H24" s="21"/>
      <c r="I24" s="21"/>
      <c r="J24" s="21"/>
      <c r="K24" s="21"/>
      <c r="L24" s="21"/>
      <c r="M24" s="68"/>
    </row>
    <row r="25" spans="1:13" s="13" customFormat="1" ht="18" customHeight="1" x14ac:dyDescent="0.25">
      <c r="A25" s="118"/>
      <c r="B25" s="128"/>
      <c r="C25" s="22" t="s">
        <v>48</v>
      </c>
      <c r="D25" s="19" t="s">
        <v>28</v>
      </c>
      <c r="E25" s="19">
        <v>1.24</v>
      </c>
      <c r="F25" s="21">
        <f>F21*E25</f>
        <v>2.2320000000000002</v>
      </c>
      <c r="G25" s="21"/>
      <c r="H25" s="21">
        <f>F25*G25</f>
        <v>0</v>
      </c>
      <c r="I25" s="21"/>
      <c r="J25" s="21"/>
      <c r="K25" s="21"/>
      <c r="L25" s="21"/>
      <c r="M25" s="68">
        <f>H25+J25+L25</f>
        <v>0</v>
      </c>
    </row>
    <row r="26" spans="1:13" s="13" customFormat="1" ht="18" customHeight="1" x14ac:dyDescent="0.25">
      <c r="A26" s="118"/>
      <c r="B26" s="128"/>
      <c r="C26" s="22" t="s">
        <v>49</v>
      </c>
      <c r="D26" s="19" t="s">
        <v>1</v>
      </c>
      <c r="E26" s="19">
        <v>0.02</v>
      </c>
      <c r="F26" s="21">
        <f>F21*E26</f>
        <v>3.6000000000000004E-2</v>
      </c>
      <c r="G26" s="21"/>
      <c r="H26" s="21">
        <f>F26*G26</f>
        <v>0</v>
      </c>
      <c r="I26" s="21"/>
      <c r="J26" s="21"/>
      <c r="K26" s="21"/>
      <c r="L26" s="21"/>
      <c r="M26" s="68">
        <f>H26+J26+L26</f>
        <v>0</v>
      </c>
    </row>
    <row r="27" spans="1:13" s="13" customFormat="1" ht="41.25" customHeight="1" x14ac:dyDescent="0.25">
      <c r="A27" s="115">
        <v>8</v>
      </c>
      <c r="B27" s="117" t="s">
        <v>50</v>
      </c>
      <c r="C27" s="9" t="s">
        <v>51</v>
      </c>
      <c r="D27" s="10" t="s">
        <v>28</v>
      </c>
      <c r="E27" s="10"/>
      <c r="F27" s="28">
        <v>9.5</v>
      </c>
      <c r="G27" s="12"/>
      <c r="H27" s="12"/>
      <c r="I27" s="12"/>
      <c r="J27" s="12"/>
      <c r="K27" s="12"/>
      <c r="L27" s="12"/>
      <c r="M27" s="66"/>
    </row>
    <row r="28" spans="1:13" s="13" customFormat="1" ht="18" customHeight="1" x14ac:dyDescent="0.25">
      <c r="A28" s="116"/>
      <c r="B28" s="117"/>
      <c r="C28" s="26" t="s">
        <v>33</v>
      </c>
      <c r="D28" s="10" t="s">
        <v>30</v>
      </c>
      <c r="E28" s="10">
        <v>12.6</v>
      </c>
      <c r="F28" s="12">
        <f>F27*E28</f>
        <v>119.7</v>
      </c>
      <c r="G28" s="12"/>
      <c r="H28" s="29"/>
      <c r="I28" s="12"/>
      <c r="J28" s="12">
        <f>F28*I28</f>
        <v>0</v>
      </c>
      <c r="K28" s="12"/>
      <c r="L28" s="12"/>
      <c r="M28" s="66">
        <f>H28+J28+L28</f>
        <v>0</v>
      </c>
    </row>
    <row r="29" spans="1:13" s="13" customFormat="1" ht="18" customHeight="1" x14ac:dyDescent="0.25">
      <c r="A29" s="116"/>
      <c r="B29" s="117"/>
      <c r="C29" s="26" t="s">
        <v>47</v>
      </c>
      <c r="D29" s="10" t="s">
        <v>1</v>
      </c>
      <c r="E29" s="10">
        <v>5.08</v>
      </c>
      <c r="F29" s="12">
        <f>F27*E29</f>
        <v>48.26</v>
      </c>
      <c r="G29" s="12"/>
      <c r="H29" s="12"/>
      <c r="I29" s="12"/>
      <c r="J29" s="12"/>
      <c r="K29" s="12"/>
      <c r="L29" s="12">
        <f>F29*K29</f>
        <v>0</v>
      </c>
      <c r="M29" s="66">
        <f>H29+J29+L29</f>
        <v>0</v>
      </c>
    </row>
    <row r="30" spans="1:13" s="13" customFormat="1" ht="18" customHeight="1" x14ac:dyDescent="0.25">
      <c r="A30" s="116"/>
      <c r="B30" s="117"/>
      <c r="C30" s="26" t="s">
        <v>43</v>
      </c>
      <c r="D30" s="10"/>
      <c r="E30" s="10"/>
      <c r="F30" s="12"/>
      <c r="G30" s="12"/>
      <c r="H30" s="12"/>
      <c r="I30" s="12"/>
      <c r="J30" s="12"/>
      <c r="K30" s="12"/>
      <c r="L30" s="12"/>
      <c r="M30" s="66"/>
    </row>
    <row r="31" spans="1:13" s="13" customFormat="1" ht="18" customHeight="1" x14ac:dyDescent="0.25">
      <c r="A31" s="116"/>
      <c r="B31" s="117"/>
      <c r="C31" s="26" t="s">
        <v>52</v>
      </c>
      <c r="D31" s="10" t="s">
        <v>53</v>
      </c>
      <c r="E31" s="10">
        <v>1.49</v>
      </c>
      <c r="F31" s="12">
        <f>F27*E31</f>
        <v>14.154999999999999</v>
      </c>
      <c r="G31" s="12"/>
      <c r="H31" s="12">
        <f t="shared" ref="H31:H36" si="0">F31*G31</f>
        <v>0</v>
      </c>
      <c r="I31" s="12"/>
      <c r="J31" s="12"/>
      <c r="K31" s="12"/>
      <c r="L31" s="12"/>
      <c r="M31" s="66">
        <f t="shared" ref="M31:M36" si="1">H31+J31+L31</f>
        <v>0</v>
      </c>
    </row>
    <row r="32" spans="1:13" s="13" customFormat="1" ht="18" customHeight="1" x14ac:dyDescent="0.25">
      <c r="A32" s="116"/>
      <c r="B32" s="117"/>
      <c r="C32" s="26" t="s">
        <v>54</v>
      </c>
      <c r="D32" s="10" t="s">
        <v>28</v>
      </c>
      <c r="E32" s="10">
        <v>0.193</v>
      </c>
      <c r="F32" s="12">
        <f>F27*E32</f>
        <v>1.8335000000000001</v>
      </c>
      <c r="G32" s="12"/>
      <c r="H32" s="12">
        <f t="shared" si="0"/>
        <v>0</v>
      </c>
      <c r="I32" s="12"/>
      <c r="J32" s="12"/>
      <c r="K32" s="12"/>
      <c r="L32" s="12"/>
      <c r="M32" s="66">
        <f t="shared" si="1"/>
        <v>0</v>
      </c>
    </row>
    <row r="33" spans="1:13" s="13" customFormat="1" ht="18" customHeight="1" x14ac:dyDescent="0.25">
      <c r="A33" s="116"/>
      <c r="B33" s="117"/>
      <c r="C33" s="26" t="s">
        <v>55</v>
      </c>
      <c r="D33" s="10" t="s">
        <v>56</v>
      </c>
      <c r="E33" s="10">
        <v>16</v>
      </c>
      <c r="F33" s="12">
        <f>F27*E33</f>
        <v>152</v>
      </c>
      <c r="G33" s="12"/>
      <c r="H33" s="12">
        <f t="shared" si="0"/>
        <v>0</v>
      </c>
      <c r="I33" s="12"/>
      <c r="J33" s="12"/>
      <c r="K33" s="12"/>
      <c r="L33" s="12"/>
      <c r="M33" s="66">
        <f t="shared" si="1"/>
        <v>0</v>
      </c>
    </row>
    <row r="34" spans="1:13" s="13" customFormat="1" ht="18" customHeight="1" x14ac:dyDescent="0.25">
      <c r="A34" s="116"/>
      <c r="B34" s="117"/>
      <c r="C34" s="26" t="s">
        <v>57</v>
      </c>
      <c r="D34" s="10" t="s">
        <v>28</v>
      </c>
      <c r="E34" s="10">
        <v>0.41299999999999998</v>
      </c>
      <c r="F34" s="12">
        <f>F27*E34</f>
        <v>3.9234999999999998</v>
      </c>
      <c r="G34" s="12"/>
      <c r="H34" s="12">
        <f t="shared" si="0"/>
        <v>0</v>
      </c>
      <c r="I34" s="12"/>
      <c r="J34" s="12"/>
      <c r="K34" s="12"/>
      <c r="L34" s="12"/>
      <c r="M34" s="66">
        <f t="shared" si="1"/>
        <v>0</v>
      </c>
    </row>
    <row r="35" spans="1:13" s="13" customFormat="1" ht="24.75" customHeight="1" x14ac:dyDescent="0.25">
      <c r="A35" s="116"/>
      <c r="B35" s="117"/>
      <c r="C35" s="26" t="s">
        <v>49</v>
      </c>
      <c r="D35" s="10" t="s">
        <v>1</v>
      </c>
      <c r="E35" s="10">
        <v>7.01</v>
      </c>
      <c r="F35" s="12">
        <f>F27*E35</f>
        <v>66.594999999999999</v>
      </c>
      <c r="G35" s="12"/>
      <c r="H35" s="12">
        <f t="shared" si="0"/>
        <v>0</v>
      </c>
      <c r="I35" s="12"/>
      <c r="J35" s="12"/>
      <c r="K35" s="12"/>
      <c r="L35" s="12"/>
      <c r="M35" s="66">
        <f t="shared" si="1"/>
        <v>0</v>
      </c>
    </row>
    <row r="36" spans="1:13" s="13" customFormat="1" ht="31.5" customHeight="1" x14ac:dyDescent="0.25">
      <c r="A36" s="116"/>
      <c r="B36" s="117"/>
      <c r="C36" s="26" t="s">
        <v>58</v>
      </c>
      <c r="D36" s="10" t="s">
        <v>59</v>
      </c>
      <c r="E36" s="10"/>
      <c r="F36" s="25">
        <v>9</v>
      </c>
      <c r="G36" s="12"/>
      <c r="H36" s="12">
        <f t="shared" si="0"/>
        <v>0</v>
      </c>
      <c r="I36" s="12"/>
      <c r="J36" s="12"/>
      <c r="K36" s="12"/>
      <c r="L36" s="12"/>
      <c r="M36" s="66">
        <f t="shared" si="1"/>
        <v>0</v>
      </c>
    </row>
    <row r="37" spans="1:13" s="13" customFormat="1" ht="18" customHeight="1" x14ac:dyDescent="0.25">
      <c r="A37" s="118">
        <v>9</v>
      </c>
      <c r="B37" s="119" t="s">
        <v>60</v>
      </c>
      <c r="C37" s="9" t="s">
        <v>61</v>
      </c>
      <c r="D37" s="10" t="s">
        <v>53</v>
      </c>
      <c r="E37" s="12"/>
      <c r="F37" s="11">
        <v>168</v>
      </c>
      <c r="G37" s="12"/>
      <c r="H37" s="12"/>
      <c r="I37" s="12"/>
      <c r="J37" s="12"/>
      <c r="K37" s="12"/>
      <c r="L37" s="12"/>
      <c r="M37" s="66"/>
    </row>
    <row r="38" spans="1:13" s="13" customFormat="1" ht="18" customHeight="1" x14ac:dyDescent="0.25">
      <c r="A38" s="118"/>
      <c r="B38" s="120"/>
      <c r="C38" s="26" t="s">
        <v>33</v>
      </c>
      <c r="D38" s="30" t="s">
        <v>30</v>
      </c>
      <c r="E38" s="31">
        <v>0.18095</v>
      </c>
      <c r="F38" s="12">
        <f>F37*E38</f>
        <v>30.3996</v>
      </c>
      <c r="G38" s="12"/>
      <c r="H38" s="12"/>
      <c r="I38" s="12"/>
      <c r="J38" s="12">
        <f>I38*F38</f>
        <v>0</v>
      </c>
      <c r="K38" s="12"/>
      <c r="L38" s="12"/>
      <c r="M38" s="66">
        <f>H38+J38+L38</f>
        <v>0</v>
      </c>
    </row>
    <row r="39" spans="1:13" s="13" customFormat="1" ht="18" customHeight="1" x14ac:dyDescent="0.25">
      <c r="A39" s="118"/>
      <c r="B39" s="120"/>
      <c r="C39" s="26" t="s">
        <v>47</v>
      </c>
      <c r="D39" s="70" t="s">
        <v>1</v>
      </c>
      <c r="E39" s="32">
        <v>9.2200000000000004E-2</v>
      </c>
      <c r="F39" s="12">
        <f>F37*E39</f>
        <v>15.489600000000001</v>
      </c>
      <c r="G39" s="12"/>
      <c r="H39" s="12"/>
      <c r="I39" s="12"/>
      <c r="J39" s="12"/>
      <c r="K39" s="12"/>
      <c r="L39" s="12">
        <f>K39*F39</f>
        <v>0</v>
      </c>
      <c r="M39" s="66">
        <f>H39+J39+L39</f>
        <v>0</v>
      </c>
    </row>
    <row r="40" spans="1:13" s="13" customFormat="1" ht="18" customHeight="1" x14ac:dyDescent="0.25">
      <c r="A40" s="118"/>
      <c r="B40" s="120"/>
      <c r="C40" s="26" t="s">
        <v>43</v>
      </c>
      <c r="D40" s="10"/>
      <c r="E40" s="12"/>
      <c r="F40" s="12"/>
      <c r="G40" s="12"/>
      <c r="H40" s="12"/>
      <c r="I40" s="12"/>
      <c r="J40" s="12"/>
      <c r="K40" s="12"/>
      <c r="L40" s="12"/>
      <c r="M40" s="66"/>
    </row>
    <row r="41" spans="1:13" s="13" customFormat="1" ht="18" customHeight="1" x14ac:dyDescent="0.25">
      <c r="A41" s="118"/>
      <c r="B41" s="120"/>
      <c r="C41" s="26" t="s">
        <v>62</v>
      </c>
      <c r="D41" s="10" t="s">
        <v>53</v>
      </c>
      <c r="E41" s="12"/>
      <c r="F41" s="12">
        <f>F37</f>
        <v>168</v>
      </c>
      <c r="G41" s="12"/>
      <c r="H41" s="12">
        <f>F41*G41</f>
        <v>0</v>
      </c>
      <c r="I41" s="12"/>
      <c r="J41" s="12"/>
      <c r="K41" s="12"/>
      <c r="L41" s="12"/>
      <c r="M41" s="66">
        <f>H41+J41+L41</f>
        <v>0</v>
      </c>
    </row>
    <row r="42" spans="1:13" s="13" customFormat="1" ht="18" customHeight="1" x14ac:dyDescent="0.25">
      <c r="A42" s="118"/>
      <c r="B42" s="121"/>
      <c r="C42" s="26" t="s">
        <v>49</v>
      </c>
      <c r="D42" s="30" t="s">
        <v>1</v>
      </c>
      <c r="E42" s="31">
        <v>5.1599999999999997E-3</v>
      </c>
      <c r="F42" s="12">
        <f>F37*E42</f>
        <v>0.86687999999999998</v>
      </c>
      <c r="G42" s="12"/>
      <c r="H42" s="12">
        <f>F42*G42</f>
        <v>0</v>
      </c>
      <c r="I42" s="12"/>
      <c r="J42" s="12"/>
      <c r="K42" s="12"/>
      <c r="L42" s="12"/>
      <c r="M42" s="66">
        <f>H42+J42+L42</f>
        <v>0</v>
      </c>
    </row>
    <row r="43" spans="1:13" s="13" customFormat="1" ht="18" customHeight="1" x14ac:dyDescent="0.25">
      <c r="A43" s="71">
        <v>10</v>
      </c>
      <c r="B43" s="33"/>
      <c r="C43" s="26" t="s">
        <v>63</v>
      </c>
      <c r="D43" s="30"/>
      <c r="E43" s="31"/>
      <c r="F43" s="12">
        <v>28</v>
      </c>
      <c r="G43" s="12"/>
      <c r="H43" s="12">
        <f>F43*G43</f>
        <v>0</v>
      </c>
      <c r="I43" s="12"/>
      <c r="J43" s="12"/>
      <c r="K43" s="12"/>
      <c r="L43" s="12"/>
      <c r="M43" s="66">
        <f>H43+J43+L43</f>
        <v>0</v>
      </c>
    </row>
    <row r="44" spans="1:13" s="13" customFormat="1" ht="18" customHeight="1" x14ac:dyDescent="0.25">
      <c r="A44" s="122">
        <v>11</v>
      </c>
      <c r="B44" s="124" t="s">
        <v>64</v>
      </c>
      <c r="C44" s="9" t="s">
        <v>65</v>
      </c>
      <c r="D44" s="10" t="s">
        <v>66</v>
      </c>
      <c r="E44" s="10"/>
      <c r="F44" s="25">
        <v>1</v>
      </c>
      <c r="G44" s="25"/>
      <c r="H44" s="34"/>
      <c r="I44" s="25"/>
      <c r="J44" s="25"/>
      <c r="K44" s="25"/>
      <c r="L44" s="25"/>
      <c r="M44" s="72"/>
    </row>
    <row r="45" spans="1:13" s="13" customFormat="1" ht="18" customHeight="1" x14ac:dyDescent="0.25">
      <c r="A45" s="123"/>
      <c r="B45" s="124"/>
      <c r="C45" s="14" t="s">
        <v>33</v>
      </c>
      <c r="D45" s="10" t="s">
        <v>30</v>
      </c>
      <c r="E45" s="10">
        <v>16.8</v>
      </c>
      <c r="F45" s="25">
        <f>F44*E45</f>
        <v>16.8</v>
      </c>
      <c r="G45" s="25"/>
      <c r="H45" s="34"/>
      <c r="I45" s="25"/>
      <c r="J45" s="25">
        <f>F45*I45</f>
        <v>0</v>
      </c>
      <c r="K45" s="25"/>
      <c r="L45" s="25"/>
      <c r="M45" s="72">
        <f>H45+J45+L45</f>
        <v>0</v>
      </c>
    </row>
    <row r="46" spans="1:13" s="13" customFormat="1" ht="18" customHeight="1" x14ac:dyDescent="0.25">
      <c r="A46" s="123"/>
      <c r="B46" s="124"/>
      <c r="C46" s="14" t="s">
        <v>43</v>
      </c>
      <c r="D46" s="10"/>
      <c r="E46" s="10"/>
      <c r="F46" s="25"/>
      <c r="G46" s="25"/>
      <c r="H46" s="25"/>
      <c r="I46" s="25"/>
      <c r="J46" s="25"/>
      <c r="K46" s="25"/>
      <c r="L46" s="25"/>
      <c r="M46" s="72"/>
    </row>
    <row r="47" spans="1:13" s="13" customFormat="1" ht="18" customHeight="1" x14ac:dyDescent="0.25">
      <c r="A47" s="123"/>
      <c r="B47" s="124"/>
      <c r="C47" s="14" t="s">
        <v>67</v>
      </c>
      <c r="D47" s="10" t="s">
        <v>28</v>
      </c>
      <c r="E47" s="10">
        <v>0.05</v>
      </c>
      <c r="F47" s="25">
        <f>F44*E47</f>
        <v>0.05</v>
      </c>
      <c r="G47" s="25"/>
      <c r="H47" s="25">
        <f>F47*G47</f>
        <v>0</v>
      </c>
      <c r="I47" s="25"/>
      <c r="J47" s="25"/>
      <c r="K47" s="25"/>
      <c r="L47" s="25"/>
      <c r="M47" s="72">
        <f>H47+J47+L47</f>
        <v>0</v>
      </c>
    </row>
    <row r="48" spans="1:13" s="13" customFormat="1" ht="18" customHeight="1" x14ac:dyDescent="0.25">
      <c r="A48" s="123"/>
      <c r="B48" s="124"/>
      <c r="C48" s="14" t="s">
        <v>44</v>
      </c>
      <c r="D48" s="10" t="s">
        <v>28</v>
      </c>
      <c r="E48" s="10">
        <v>0.2</v>
      </c>
      <c r="F48" s="25">
        <f>F44*E48</f>
        <v>0.2</v>
      </c>
      <c r="G48" s="25"/>
      <c r="H48" s="25">
        <f>F48*G48</f>
        <v>0</v>
      </c>
      <c r="I48" s="25"/>
      <c r="J48" s="25"/>
      <c r="K48" s="25"/>
      <c r="L48" s="25"/>
      <c r="M48" s="72">
        <f>H48+J48+L48</f>
        <v>0</v>
      </c>
    </row>
    <row r="49" spans="1:13" s="13" customFormat="1" ht="18" customHeight="1" thickBot="1" x14ac:dyDescent="0.3">
      <c r="A49" s="123"/>
      <c r="B49" s="125"/>
      <c r="C49" s="78" t="s">
        <v>49</v>
      </c>
      <c r="D49" s="79" t="s">
        <v>1</v>
      </c>
      <c r="E49" s="79">
        <v>1.07</v>
      </c>
      <c r="F49" s="80">
        <f>F44*E49</f>
        <v>1.07</v>
      </c>
      <c r="G49" s="80"/>
      <c r="H49" s="80">
        <f>F49*G49</f>
        <v>0</v>
      </c>
      <c r="I49" s="80"/>
      <c r="J49" s="80"/>
      <c r="K49" s="80"/>
      <c r="L49" s="80"/>
      <c r="M49" s="81">
        <f>H49+J49+L49</f>
        <v>0</v>
      </c>
    </row>
    <row r="50" spans="1:13" s="37" customFormat="1" ht="24" customHeight="1" thickBot="1" x14ac:dyDescent="0.25">
      <c r="A50" s="89"/>
      <c r="B50" s="90"/>
      <c r="C50" s="91" t="s">
        <v>68</v>
      </c>
      <c r="D50" s="92"/>
      <c r="E50" s="93"/>
      <c r="F50" s="94"/>
      <c r="G50" s="94"/>
      <c r="H50" s="95">
        <f>SUM(H7:H49)</f>
        <v>0</v>
      </c>
      <c r="I50" s="95"/>
      <c r="J50" s="95">
        <f>SUM(J7:J49)</f>
        <v>0</v>
      </c>
      <c r="K50" s="95"/>
      <c r="L50" s="95">
        <f>SUM(L7:L49)</f>
        <v>0</v>
      </c>
      <c r="M50" s="96">
        <f>SUM(M7:M49)</f>
        <v>0</v>
      </c>
    </row>
    <row r="51" spans="1:13" s="37" customFormat="1" ht="24" customHeight="1" x14ac:dyDescent="0.2">
      <c r="A51" s="82"/>
      <c r="B51" s="83"/>
      <c r="C51" s="84" t="s">
        <v>69</v>
      </c>
      <c r="D51" s="97"/>
      <c r="E51" s="85"/>
      <c r="F51" s="86"/>
      <c r="G51" s="86"/>
      <c r="H51" s="87">
        <f>H50*D51</f>
        <v>0</v>
      </c>
      <c r="I51" s="87"/>
      <c r="J51" s="87">
        <f>J50*D51</f>
        <v>0</v>
      </c>
      <c r="K51" s="87"/>
      <c r="L51" s="87">
        <f>L50*D51</f>
        <v>0</v>
      </c>
      <c r="M51" s="88">
        <f>M50*D51</f>
        <v>0</v>
      </c>
    </row>
    <row r="52" spans="1:13" s="37" customFormat="1" ht="24" customHeight="1" x14ac:dyDescent="0.2">
      <c r="A52" s="73"/>
      <c r="B52" s="35"/>
      <c r="C52" s="36" t="s">
        <v>10</v>
      </c>
      <c r="D52" s="41"/>
      <c r="E52" s="38"/>
      <c r="F52" s="39"/>
      <c r="G52" s="39"/>
      <c r="H52" s="40">
        <f>H50+H51</f>
        <v>0</v>
      </c>
      <c r="I52" s="40"/>
      <c r="J52" s="40">
        <f>J50+J51</f>
        <v>0</v>
      </c>
      <c r="K52" s="40"/>
      <c r="L52" s="40">
        <f>L50+L51</f>
        <v>0</v>
      </c>
      <c r="M52" s="74">
        <f>M50+M51</f>
        <v>0</v>
      </c>
    </row>
    <row r="53" spans="1:13" s="37" customFormat="1" ht="24" customHeight="1" x14ac:dyDescent="0.2">
      <c r="A53" s="73"/>
      <c r="B53" s="35"/>
      <c r="C53" s="36" t="s">
        <v>70</v>
      </c>
      <c r="D53" s="98"/>
      <c r="E53" s="38"/>
      <c r="F53" s="39"/>
      <c r="G53" s="39"/>
      <c r="H53" s="40">
        <f>H52*D53</f>
        <v>0</v>
      </c>
      <c r="I53" s="40"/>
      <c r="J53" s="40">
        <f>J52*D53</f>
        <v>0</v>
      </c>
      <c r="K53" s="40"/>
      <c r="L53" s="40">
        <f>L52*D53</f>
        <v>0</v>
      </c>
      <c r="M53" s="74">
        <f>M52*D53</f>
        <v>0</v>
      </c>
    </row>
    <row r="54" spans="1:13" s="37" customFormat="1" ht="24" customHeight="1" x14ac:dyDescent="0.2">
      <c r="A54" s="73"/>
      <c r="B54" s="35"/>
      <c r="C54" s="36" t="s">
        <v>68</v>
      </c>
      <c r="D54" s="41"/>
      <c r="E54" s="38"/>
      <c r="F54" s="39"/>
      <c r="G54" s="39"/>
      <c r="H54" s="42">
        <f>H52+H53</f>
        <v>0</v>
      </c>
      <c r="I54" s="42"/>
      <c r="J54" s="42">
        <f>J52+J53</f>
        <v>0</v>
      </c>
      <c r="K54" s="42"/>
      <c r="L54" s="42">
        <f>L52+L53</f>
        <v>0</v>
      </c>
      <c r="M54" s="75">
        <f>M52+M53</f>
        <v>0</v>
      </c>
    </row>
    <row r="55" spans="1:13" ht="24" customHeight="1" x14ac:dyDescent="0.3">
      <c r="A55" s="76"/>
      <c r="B55" s="43"/>
      <c r="C55" s="44" t="s">
        <v>71</v>
      </c>
      <c r="D55" s="99"/>
      <c r="E55" s="45"/>
      <c r="F55" s="46"/>
      <c r="G55" s="46"/>
      <c r="H55" s="46"/>
      <c r="I55" s="46"/>
      <c r="J55" s="46"/>
      <c r="K55" s="46"/>
      <c r="L55" s="46"/>
      <c r="M55" s="77">
        <f>H54*D55</f>
        <v>0</v>
      </c>
    </row>
    <row r="56" spans="1:13" ht="24" customHeight="1" x14ac:dyDescent="0.3">
      <c r="A56" s="76"/>
      <c r="B56" s="43"/>
      <c r="C56" s="44" t="s">
        <v>10</v>
      </c>
      <c r="D56" s="43"/>
      <c r="E56" s="45"/>
      <c r="F56" s="46"/>
      <c r="G56" s="46"/>
      <c r="H56" s="46"/>
      <c r="I56" s="46"/>
      <c r="J56" s="46"/>
      <c r="K56" s="46"/>
      <c r="L56" s="46"/>
      <c r="M56" s="77">
        <f>M54+M55</f>
        <v>0</v>
      </c>
    </row>
    <row r="57" spans="1:13" ht="24" customHeight="1" x14ac:dyDescent="0.3">
      <c r="A57" s="76"/>
      <c r="B57" s="43"/>
      <c r="C57" s="44" t="s">
        <v>72</v>
      </c>
      <c r="D57" s="100">
        <v>0.03</v>
      </c>
      <c r="E57" s="45"/>
      <c r="F57" s="46"/>
      <c r="G57" s="46"/>
      <c r="H57" s="46"/>
      <c r="I57" s="46"/>
      <c r="J57" s="46"/>
      <c r="K57" s="46"/>
      <c r="L57" s="46"/>
      <c r="M57" s="77">
        <f>M56*D57</f>
        <v>0</v>
      </c>
    </row>
    <row r="58" spans="1:13" ht="24" customHeight="1" x14ac:dyDescent="0.3">
      <c r="A58" s="76"/>
      <c r="B58" s="43"/>
      <c r="C58" s="44" t="s">
        <v>10</v>
      </c>
      <c r="D58" s="43"/>
      <c r="E58" s="45"/>
      <c r="F58" s="46"/>
      <c r="G58" s="46"/>
      <c r="H58" s="46"/>
      <c r="I58" s="46"/>
      <c r="J58" s="46"/>
      <c r="K58" s="46"/>
      <c r="L58" s="46"/>
      <c r="M58" s="77">
        <f>M56+M57</f>
        <v>0</v>
      </c>
    </row>
    <row r="59" spans="1:13" ht="24" customHeight="1" thickBot="1" x14ac:dyDescent="0.35">
      <c r="A59" s="101"/>
      <c r="B59" s="102"/>
      <c r="C59" s="103" t="s">
        <v>73</v>
      </c>
      <c r="D59" s="104">
        <v>0.18</v>
      </c>
      <c r="E59" s="105"/>
      <c r="F59" s="106"/>
      <c r="G59" s="106"/>
      <c r="H59" s="106"/>
      <c r="I59" s="106"/>
      <c r="J59" s="106"/>
      <c r="K59" s="106"/>
      <c r="L59" s="106"/>
      <c r="M59" s="107">
        <f>M58*D59</f>
        <v>0</v>
      </c>
    </row>
    <row r="60" spans="1:13" ht="24" customHeight="1" thickBot="1" x14ac:dyDescent="0.35">
      <c r="A60" s="108"/>
      <c r="B60" s="109"/>
      <c r="C60" s="110" t="s">
        <v>68</v>
      </c>
      <c r="D60" s="109"/>
      <c r="E60" s="111"/>
      <c r="F60" s="112"/>
      <c r="G60" s="112"/>
      <c r="H60" s="112"/>
      <c r="I60" s="112"/>
      <c r="J60" s="112"/>
      <c r="K60" s="112"/>
      <c r="L60" s="112"/>
      <c r="M60" s="113">
        <f>M58+M59</f>
        <v>0</v>
      </c>
    </row>
    <row r="61" spans="1:13" ht="25.5" customHeight="1" x14ac:dyDescent="0.3">
      <c r="A61" s="47"/>
      <c r="B61" s="47"/>
      <c r="C61" s="48"/>
      <c r="D61" s="49"/>
      <c r="E61" s="50"/>
      <c r="F61" s="51"/>
      <c r="G61" s="51"/>
      <c r="H61" s="51"/>
      <c r="I61" s="51"/>
      <c r="J61" s="51"/>
      <c r="K61" s="51"/>
      <c r="L61" s="51"/>
      <c r="M61" s="51"/>
    </row>
    <row r="62" spans="1:13" ht="25.5" customHeight="1" x14ac:dyDescent="0.3">
      <c r="A62" s="47"/>
      <c r="B62" s="47"/>
      <c r="C62" s="48"/>
      <c r="D62" s="49"/>
      <c r="E62" s="50"/>
      <c r="F62" s="51"/>
      <c r="G62" s="51"/>
      <c r="H62" s="51"/>
      <c r="I62" s="51"/>
      <c r="J62" s="51"/>
      <c r="K62" s="51"/>
      <c r="L62" s="51"/>
      <c r="M62" s="51"/>
    </row>
    <row r="63" spans="1:13" x14ac:dyDescent="0.3">
      <c r="H63" s="114"/>
      <c r="I63" s="114"/>
      <c r="J63" s="114"/>
    </row>
  </sheetData>
  <sheetProtection selectLockedCells="1"/>
  <mergeCells count="35">
    <mergeCell ref="D1:M1"/>
    <mergeCell ref="A2:A5"/>
    <mergeCell ref="B2:B5"/>
    <mergeCell ref="C2:C5"/>
    <mergeCell ref="D2:D5"/>
    <mergeCell ref="E2:F3"/>
    <mergeCell ref="G2:H3"/>
    <mergeCell ref="I2:J3"/>
    <mergeCell ref="K2:L3"/>
    <mergeCell ref="M2:M5"/>
    <mergeCell ref="S2:AB2"/>
    <mergeCell ref="E4:E5"/>
    <mergeCell ref="F4:F5"/>
    <mergeCell ref="H4:H5"/>
    <mergeCell ref="J4:J5"/>
    <mergeCell ref="L4:L5"/>
    <mergeCell ref="A7:A8"/>
    <mergeCell ref="B7:B8"/>
    <mergeCell ref="A9:A10"/>
    <mergeCell ref="B9:B10"/>
    <mergeCell ref="A11:A13"/>
    <mergeCell ref="B11:B13"/>
    <mergeCell ref="A14:A15"/>
    <mergeCell ref="B14:B15"/>
    <mergeCell ref="A17:A20"/>
    <mergeCell ref="B17:B20"/>
    <mergeCell ref="A21:A26"/>
    <mergeCell ref="B21:B26"/>
    <mergeCell ref="H63:J63"/>
    <mergeCell ref="A27:A36"/>
    <mergeCell ref="B27:B36"/>
    <mergeCell ref="A37:A42"/>
    <mergeCell ref="B37:B42"/>
    <mergeCell ref="A44:A49"/>
    <mergeCell ref="B44:B49"/>
  </mergeCells>
  <printOptions horizontalCentered="1"/>
  <pageMargins left="0.118110236220472" right="0.118110236220472" top="0.35433070866141703" bottom="0.196850393700787" header="0.31496062992126" footer="0.31496062992126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2019-02-21T11:04:50Z</cp:lastPrinted>
  <dcterms:created xsi:type="dcterms:W3CDTF">2019-02-21T07:09:53Z</dcterms:created>
  <dcterms:modified xsi:type="dcterms:W3CDTF">2019-02-21T11:05:25Z</dcterms:modified>
</cp:coreProperties>
</file>