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7890"/>
  </bookViews>
  <sheets>
    <sheet name="სამშენებლო სამუშაოები ნაწილ" sheetId="7" r:id="rId1"/>
  </sheets>
  <calcPr calcId="162913"/>
</workbook>
</file>

<file path=xl/calcChain.xml><?xml version="1.0" encoding="utf-8"?>
<calcChain xmlns="http://schemas.openxmlformats.org/spreadsheetml/2006/main">
  <c r="E141" i="7" l="1"/>
  <c r="E137" i="7"/>
  <c r="E134" i="7"/>
  <c r="E146" i="7" l="1"/>
  <c r="E111" i="7"/>
  <c r="E117" i="7"/>
  <c r="E87" i="7"/>
  <c r="E62" i="7"/>
  <c r="E61" i="7"/>
  <c r="E71" i="7"/>
  <c r="E56" i="7"/>
  <c r="E23" i="7"/>
  <c r="E28" i="7"/>
  <c r="E53" i="7"/>
  <c r="E55" i="7" l="1"/>
  <c r="E112" i="7"/>
  <c r="E72" i="7"/>
  <c r="E89" i="7"/>
  <c r="E73" i="7"/>
  <c r="E54" i="7"/>
  <c r="E49" i="7" l="1"/>
  <c r="E41" i="7"/>
  <c r="E37" i="7"/>
  <c r="E33" i="7"/>
  <c r="E9" i="7"/>
  <c r="E13" i="7"/>
  <c r="E12" i="7"/>
  <c r="E7" i="7"/>
  <c r="E19" i="7" s="1"/>
  <c r="E84" i="7"/>
  <c r="E129" i="7"/>
  <c r="E101" i="7"/>
  <c r="E83" i="7"/>
  <c r="E81" i="7"/>
  <c r="E18" i="7"/>
  <c r="E14" i="7" l="1"/>
  <c r="E10" i="7"/>
  <c r="E154" i="7"/>
  <c r="E145" i="7"/>
  <c r="E116" i="7" l="1"/>
  <c r="E85" i="7"/>
  <c r="E90" i="7"/>
  <c r="E91" i="7" l="1"/>
  <c r="E92" i="7"/>
  <c r="E21" i="7"/>
  <c r="E8" i="7"/>
  <c r="E50" i="7"/>
  <c r="E52" i="7" l="1"/>
  <c r="E20" i="7"/>
  <c r="E51" i="7"/>
  <c r="E80" i="7" l="1"/>
  <c r="E103" i="7"/>
  <c r="E102" i="7" l="1"/>
  <c r="E88" i="7" l="1"/>
  <c r="E124" i="7" l="1"/>
  <c r="E127" i="7"/>
  <c r="E130" i="7"/>
  <c r="E125" i="7" l="1"/>
  <c r="E43" i="7" l="1"/>
  <c r="E39" i="7"/>
  <c r="E40" i="7"/>
  <c r="E35" i="7"/>
  <c r="E36" i="7"/>
  <c r="D30" i="7"/>
  <c r="E30" i="7" l="1"/>
  <c r="E108" i="7"/>
  <c r="E25" i="7"/>
  <c r="E70" i="7"/>
  <c r="E69" i="7"/>
  <c r="E42" i="7"/>
  <c r="E38" i="7"/>
  <c r="E27" i="7" l="1"/>
  <c r="E57" i="7"/>
  <c r="E34" i="7"/>
  <c r="E32" i="7"/>
  <c r="E26" i="7"/>
  <c r="E24" i="7" l="1"/>
  <c r="E29" i="7"/>
  <c r="E58" i="7"/>
  <c r="E31" i="7"/>
</calcChain>
</file>

<file path=xl/sharedStrings.xml><?xml version="1.0" encoding="utf-8"?>
<sst xmlns="http://schemas.openxmlformats.org/spreadsheetml/2006/main" count="318" uniqueCount="138">
  <si>
    <t>jami</t>
  </si>
  <si>
    <t>raodenoba</t>
  </si>
  <si>
    <t>normativiT erTeulze</t>
  </si>
  <si>
    <t>sul</t>
  </si>
  <si>
    <t>erT. fasi</t>
  </si>
  <si>
    <t>1</t>
  </si>
  <si>
    <t>m3</t>
  </si>
  <si>
    <t xml:space="preserve">Sromis danaxarjebi </t>
  </si>
  <si>
    <t>m2</t>
  </si>
  <si>
    <t>kg</t>
  </si>
  <si>
    <t>c</t>
  </si>
  <si>
    <t>Sromis danaxarjebi</t>
  </si>
  <si>
    <t>webo-cementi</t>
  </si>
  <si>
    <t>dekoratiuli cementi</t>
  </si>
  <si>
    <t>webocementi</t>
  </si>
  <si>
    <t>t</t>
  </si>
  <si>
    <t>gr.m</t>
  </si>
  <si>
    <t>wert</t>
  </si>
  <si>
    <t>fiTxi</t>
  </si>
  <si>
    <t>iatakze aluminis gadamyvanis mowyoba</t>
  </si>
  <si>
    <t>kom</t>
  </si>
  <si>
    <t>#</t>
  </si>
  <si>
    <t>ganz</t>
  </si>
  <si>
    <t>samontaJo masala</t>
  </si>
  <si>
    <t>saRebavi zeTovani</t>
  </si>
  <si>
    <t>tup</t>
  </si>
  <si>
    <t>germetiki</t>
  </si>
  <si>
    <t>aluminis gadamyvani</t>
  </si>
  <si>
    <t>cementis xsnari m150</t>
  </si>
  <si>
    <t>sxva masala</t>
  </si>
  <si>
    <t>lari</t>
  </si>
  <si>
    <t>masalebi</t>
  </si>
  <si>
    <t>keramogranitis filebi</t>
  </si>
  <si>
    <t>iatakze laminirebuli parketis mowyoba</t>
  </si>
  <si>
    <t>qeCa</t>
  </si>
  <si>
    <t>silikoni</t>
  </si>
  <si>
    <t>plintusi</t>
  </si>
  <si>
    <t>mdf karebis mowyoba</t>
  </si>
  <si>
    <t>mdf kari</t>
  </si>
  <si>
    <t>damxmare masala</t>
  </si>
  <si>
    <t>eleqtrooba</t>
  </si>
  <si>
    <t>vintilebis montaJi</t>
  </si>
  <si>
    <t>kanalizaciis qselis mowyoba</t>
  </si>
  <si>
    <t>argo vintili</t>
  </si>
  <si>
    <t>wyali da kanalizacia</t>
  </si>
  <si>
    <t>samSeneblo samuSaoebi</t>
  </si>
  <si>
    <t>keramogranitis filebiT 7sm plintusis mowyoba</t>
  </si>
  <si>
    <t>minabamba</t>
  </si>
  <si>
    <t>komp</t>
  </si>
  <si>
    <t>kv.m</t>
  </si>
  <si>
    <t xml:space="preserve"> sul jami</t>
  </si>
  <si>
    <t>el.rozeti</t>
  </si>
  <si>
    <t>kedlebis damuSaveba da SeRebva wylemulsiiT</t>
  </si>
  <si>
    <t>metaloplastmasis kar-fanjara</t>
  </si>
  <si>
    <t>liTonis karebis remonti</t>
  </si>
  <si>
    <t>saketi</t>
  </si>
  <si>
    <t xml:space="preserve">TabaSir-muyaos filebiT tixrebis mowyoba liTonis karkasze </t>
  </si>
  <si>
    <t>TabaSir-muyaos filebi Cv. liTonis karkasiT</t>
  </si>
  <si>
    <t>centraluri wylis ventili</t>
  </si>
  <si>
    <t>iatakebis demontaJi</t>
  </si>
  <si>
    <t>mdf-is karebebis demontaJi</t>
  </si>
  <si>
    <t xml:space="preserve">iatakze qviSa-cementis xsnariT moWimvis mowyoba </t>
  </si>
  <si>
    <t>keramogranitis filebiT iatakis mowyoba
samzareuloSi</t>
  </si>
  <si>
    <t>amstrongis Weris mowyoba</t>
  </si>
  <si>
    <t>pnevmatrui mklavi</t>
  </si>
  <si>
    <t>metaloplastmasis fanjris remonti</t>
  </si>
  <si>
    <t xml:space="preserve">fanjris saketi </t>
  </si>
  <si>
    <t xml:space="preserve">fasadis kedlis damuSaveba da SeRebva </t>
  </si>
  <si>
    <t>betoni</t>
  </si>
  <si>
    <t>armatura</t>
  </si>
  <si>
    <t>sayalibe fari</t>
  </si>
  <si>
    <t>moajiri</t>
  </si>
  <si>
    <t>CamrTveli</t>
  </si>
  <si>
    <t>amstrongis sanaTi</t>
  </si>
  <si>
    <t>gaTboba</t>
  </si>
  <si>
    <t>radiatoris SemSvebi da gamSvebi ventili</t>
  </si>
  <si>
    <t>sakidi</t>
  </si>
  <si>
    <t xml:space="preserve">gaTbobis qvabi 24 kvt </t>
  </si>
  <si>
    <t>mili 20mm</t>
  </si>
  <si>
    <t>mili 25mm</t>
  </si>
  <si>
    <t xml:space="preserve">fornitura </t>
  </si>
  <si>
    <t>ventili</t>
  </si>
  <si>
    <t>paneluri radiatori 600-iani</t>
  </si>
  <si>
    <t>gauTvaliswinebeli xarji</t>
  </si>
  <si>
    <t>zednadebi xarji</t>
  </si>
  <si>
    <t>gegmiuri dagroveba</t>
  </si>
  <si>
    <t>d.R.g</t>
  </si>
  <si>
    <t>sul jami</t>
  </si>
  <si>
    <t>amstrongis Weri karkasiT</t>
  </si>
  <si>
    <t>plintusis  mowyoba</t>
  </si>
  <si>
    <t>wyalmomaragebis qselis mowyoba</t>
  </si>
  <si>
    <t>liTonis karebebisa da gisosebis SeRebva zeTovani saRebaviT</t>
  </si>
  <si>
    <t>l</t>
  </si>
  <si>
    <t xml:space="preserve">Sesasvleli kibisa da pandusis mowyoba </t>
  </si>
  <si>
    <t>wyalemulsia</t>
  </si>
  <si>
    <t xml:space="preserve">bazaltis qva </t>
  </si>
  <si>
    <t xml:space="preserve">kedlis demontaJi, karisa da fanjris Riobebis gaxsna </t>
  </si>
  <si>
    <t>moWiquli filis demontaJi</t>
  </si>
  <si>
    <t>Senobidan samSeneblo nagvis Camotana da datvirTva avtomobilze xeliT</t>
  </si>
  <si>
    <t xml:space="preserve">samSeneblo nagvis gatana 25 km manZilze </t>
  </si>
  <si>
    <t>kedlebis mopirkeTeba keramikuli moWiquli filebiT</t>
  </si>
  <si>
    <t xml:space="preserve">perimetris kedlebis SefuTva TabaSir-muyaos filebiT </t>
  </si>
  <si>
    <t>TabaSir-muyaos filebi Cveulibrivi liTonis karkasiT</t>
  </si>
  <si>
    <t>metaloplastmasis fanjris mowyoba</t>
  </si>
  <si>
    <t>plastmasis Weris mowyoba svel wertilSi</t>
  </si>
  <si>
    <t>el. gayvanilobis furnituris mowyoba</t>
  </si>
  <si>
    <t>el. sadeni 2*2.5mm2</t>
  </si>
  <si>
    <t>gamanawilebeli kolofi</t>
  </si>
  <si>
    <t>unitazis mowyoba (Camrecxi avziT)</t>
  </si>
  <si>
    <t xml:space="preserve">xelsabanis mowyoba </t>
  </si>
  <si>
    <t xml:space="preserve">trapis mowyoba </t>
  </si>
  <si>
    <t>cali</t>
  </si>
  <si>
    <t>xelsabani</t>
  </si>
  <si>
    <t>wylis Semrevi</t>
  </si>
  <si>
    <t>plastmasis Weri karkasiT</t>
  </si>
  <si>
    <t>samSeneblo masalebis Sezidva SenobaSi xeliT</t>
  </si>
  <si>
    <t>el. gayvanilobis montaJi</t>
  </si>
  <si>
    <r>
      <t xml:space="preserve">gaTbobis paneluri radiatorebis montaJi milgayvanilobis mowyobiT </t>
    </r>
    <r>
      <rPr>
        <b/>
        <sz val="8"/>
        <rFont val="AcadMtavr"/>
      </rPr>
      <t>(6.6gr.m)</t>
    </r>
  </si>
  <si>
    <r>
      <t xml:space="preserve">gaTbobis qvabis montaJi </t>
    </r>
    <r>
      <rPr>
        <b/>
        <sz val="8"/>
        <rFont val="AcadMtavr"/>
      </rPr>
      <t>(24kvt)</t>
    </r>
  </si>
  <si>
    <t>trapi</t>
  </si>
  <si>
    <t>laminirebuli parketi 10 მმ-იანი, "პრიალა", ფერი დამკვეთთან შეთანხმებით.</t>
  </si>
  <si>
    <t>fanjris liTonis gisosebis demontaJi.</t>
  </si>
  <si>
    <t>fanjris liTonis gisosebis mowyoba-montaJi</t>
  </si>
  <si>
    <t>liTonis kuTxovana 50mm</t>
  </si>
  <si>
    <t>gr/m</t>
  </si>
  <si>
    <t>liTonis glinula 15mm</t>
  </si>
  <si>
    <t>petli</t>
  </si>
  <si>
    <t>wyv</t>
  </si>
  <si>
    <t>urduli</t>
  </si>
  <si>
    <t>sanaTi 18*4 ვატი</t>
  </si>
  <si>
    <t>samuSao dasaxeleba</t>
  </si>
  <si>
    <t>keramikuli moWiquli filebi</t>
  </si>
  <si>
    <t>unitazi (sruli kompleqtaciiT, SemsyidvelTan SeTanxmebiT)</t>
  </si>
  <si>
    <t>სამზარეულოს ნიჟარა სრული კომპლექტით (karadiT, SemsyidvelTan SeTanxmebiT)</t>
  </si>
  <si>
    <t>eleqtro damagrZelebeli (minimum samCamrTveliani, 5-6 metriani)</t>
  </si>
  <si>
    <t>10.00</t>
  </si>
  <si>
    <t>%</t>
  </si>
  <si>
    <t>ფასების ცხრილი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</si>
</sst>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2"/>
      <name val="AcadNusx"/>
    </font>
    <font>
      <sz val="12"/>
      <name val="AcadNusx"/>
    </font>
    <font>
      <b/>
      <sz val="14"/>
      <name val="AcadNusx"/>
    </font>
    <font>
      <b/>
      <sz val="10"/>
      <name val="AcadNusx"/>
    </font>
    <font>
      <sz val="10"/>
      <name val="AcadNusx"/>
    </font>
    <font>
      <b/>
      <sz val="8"/>
      <name val="AcadNusx"/>
    </font>
    <font>
      <sz val="10"/>
      <name val="Arial"/>
      <family val="2"/>
      <charset val="204"/>
    </font>
    <font>
      <sz val="10"/>
      <name val="Arial"/>
      <family val="2"/>
    </font>
    <font>
      <b/>
      <sz val="11"/>
      <name val="AcadNusx"/>
    </font>
    <font>
      <b/>
      <sz val="10"/>
      <name val="AcadMtavr"/>
    </font>
    <font>
      <sz val="10"/>
      <name val="AcadMtavr"/>
    </font>
    <font>
      <b/>
      <sz val="9"/>
      <name val="AcadNusx"/>
    </font>
    <font>
      <b/>
      <sz val="11"/>
      <name val="AcadMtavr"/>
    </font>
    <font>
      <b/>
      <sz val="9"/>
      <name val="AcadMtavr"/>
    </font>
    <font>
      <b/>
      <sz val="8"/>
      <name val="AcadMtav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7" fillId="0" borderId="0"/>
    <xf numFmtId="0" fontId="7" fillId="0" borderId="0"/>
  </cellStyleXfs>
  <cellXfs count="138">
    <xf numFmtId="0" fontId="0" fillId="0" borderId="0" xfId="0"/>
    <xf numFmtId="0" fontId="5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top" wrapText="1"/>
    </xf>
    <xf numFmtId="0" fontId="7" fillId="2" borderId="0" xfId="0" applyFont="1" applyFill="1"/>
    <xf numFmtId="0" fontId="0" fillId="2" borderId="0" xfId="0" applyFill="1" applyBorder="1"/>
    <xf numFmtId="0" fontId="5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" vertical="center"/>
    </xf>
    <xf numFmtId="2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/>
    </xf>
    <xf numFmtId="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0" fontId="11" fillId="2" borderId="0" xfId="0" applyFont="1" applyFill="1" applyBorder="1"/>
    <xf numFmtId="0" fontId="11" fillId="2" borderId="0" xfId="0" applyFont="1" applyFill="1"/>
    <xf numFmtId="0" fontId="10" fillId="2" borderId="1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/>
    </xf>
    <xf numFmtId="0" fontId="4" fillId="2" borderId="1" xfId="0" quotePrefix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/>
    </xf>
    <xf numFmtId="0" fontId="0" fillId="2" borderId="0" xfId="0" applyFill="1"/>
    <xf numFmtId="0" fontId="3" fillId="2" borderId="0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9" xfId="0" quotePrefix="1" applyFont="1" applyFill="1" applyBorder="1" applyAlignment="1">
      <alignment horizontal="center" vertical="center" wrapText="1"/>
    </xf>
    <xf numFmtId="0" fontId="4" fillId="2" borderId="5" xfId="0" quotePrefix="1" applyFont="1" applyFill="1" applyBorder="1" applyAlignment="1">
      <alignment horizontal="center" vertical="top" wrapText="1"/>
    </xf>
    <xf numFmtId="2" fontId="10" fillId="2" borderId="1" xfId="0" applyNumberFormat="1" applyFont="1" applyFill="1" applyBorder="1" applyAlignment="1">
      <alignment vertical="center"/>
    </xf>
    <xf numFmtId="0" fontId="4" fillId="2" borderId="5" xfId="0" quotePrefix="1" applyFont="1" applyFill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horizontal="center" vertical="top" wrapText="1"/>
    </xf>
    <xf numFmtId="0" fontId="10" fillId="2" borderId="1" xfId="0" quotePrefix="1" applyFont="1" applyFill="1" applyBorder="1" applyAlignment="1">
      <alignment horizontal="center" vertical="top" wrapText="1"/>
    </xf>
    <xf numFmtId="0" fontId="10" fillId="2" borderId="1" xfId="0" quotePrefix="1" applyFont="1" applyFill="1" applyBorder="1" applyAlignment="1">
      <alignment horizontal="center" vertical="center" wrapText="1"/>
    </xf>
    <xf numFmtId="0" fontId="4" fillId="2" borderId="3" xfId="0" quotePrefix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4" xfId="1" applyFont="1" applyFill="1" applyBorder="1" applyAlignment="1">
      <alignment horizontal="center" vertical="center"/>
    </xf>
    <xf numFmtId="0" fontId="10" fillId="2" borderId="4" xfId="2" applyFont="1" applyFill="1" applyBorder="1" applyAlignment="1">
      <alignment horizontal="left" vertical="center" wrapText="1"/>
    </xf>
    <xf numFmtId="0" fontId="10" fillId="2" borderId="8" xfId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top" wrapText="1"/>
    </xf>
    <xf numFmtId="0" fontId="4" fillId="2" borderId="10" xfId="0" quotePrefix="1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left" vertical="center" wrapText="1"/>
    </xf>
    <xf numFmtId="2" fontId="13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5" xfId="0" quotePrefix="1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2" fontId="4" fillId="2" borderId="4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top" wrapText="1"/>
    </xf>
    <xf numFmtId="2" fontId="10" fillId="2" borderId="1" xfId="0" quotePrefix="1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 wrapText="1"/>
    </xf>
    <xf numFmtId="0" fontId="4" fillId="2" borderId="1" xfId="0" applyFont="1" applyFill="1" applyBorder="1"/>
    <xf numFmtId="0" fontId="12" fillId="2" borderId="4" xfId="2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left" vertical="center"/>
    </xf>
    <xf numFmtId="0" fontId="4" fillId="2" borderId="0" xfId="2" applyFont="1" applyFill="1" applyBorder="1" applyAlignment="1">
      <alignment horizontal="left" vertical="center" wrapText="1"/>
    </xf>
    <xf numFmtId="0" fontId="12" fillId="2" borderId="1" xfId="2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left" vertical="center"/>
    </xf>
    <xf numFmtId="0" fontId="4" fillId="2" borderId="3" xfId="2" applyFont="1" applyFill="1" applyBorder="1" applyAlignment="1">
      <alignment horizontal="left" vertical="center"/>
    </xf>
    <xf numFmtId="0" fontId="12" fillId="2" borderId="3" xfId="2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left" vertical="center" wrapText="1"/>
    </xf>
    <xf numFmtId="2" fontId="10" fillId="2" borderId="4" xfId="0" applyNumberFormat="1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/>
    </xf>
    <xf numFmtId="2" fontId="10" fillId="2" borderId="1" xfId="0" applyNumberFormat="1" applyFont="1" applyFill="1" applyBorder="1" applyAlignment="1">
      <alignment horizontal="left"/>
    </xf>
    <xf numFmtId="0" fontId="14" fillId="2" borderId="4" xfId="0" applyFont="1" applyFill="1" applyBorder="1" applyAlignment="1">
      <alignment horizontal="center" vertical="center"/>
    </xf>
    <xf numFmtId="2" fontId="10" fillId="2" borderId="4" xfId="0" applyNumberFormat="1" applyFont="1" applyFill="1" applyBorder="1" applyAlignment="1">
      <alignment horizontal="left"/>
    </xf>
    <xf numFmtId="0" fontId="14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10" fillId="2" borderId="1" xfId="1" applyFont="1" applyFill="1" applyBorder="1" applyAlignment="1">
      <alignment horizontal="center" vertical="center"/>
    </xf>
    <xf numFmtId="0" fontId="4" fillId="0" borderId="1" xfId="3" applyFont="1" applyFill="1" applyBorder="1" applyAlignment="1">
      <alignment vertical="center" wrapText="1"/>
    </xf>
    <xf numFmtId="0" fontId="10" fillId="2" borderId="10" xfId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4" fillId="2" borderId="6" xfId="0" quotePrefix="1" applyFont="1" applyFill="1" applyBorder="1" applyAlignment="1">
      <alignment horizontal="center" vertical="center" wrapText="1"/>
    </xf>
    <xf numFmtId="2" fontId="7" fillId="2" borderId="0" xfId="0" applyNumberFormat="1" applyFont="1" applyFill="1"/>
    <xf numFmtId="2" fontId="10" fillId="2" borderId="2" xfId="0" applyNumberFormat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2" fontId="4" fillId="2" borderId="11" xfId="0" applyNumberFormat="1" applyFont="1" applyFill="1" applyBorder="1" applyAlignment="1">
      <alignment horizontal="center" vertical="center"/>
    </xf>
    <xf numFmtId="2" fontId="4" fillId="2" borderId="2" xfId="0" applyNumberFormat="1" applyFont="1" applyFill="1" applyBorder="1" applyAlignment="1">
      <alignment horizontal="center" vertical="top" wrapText="1"/>
    </xf>
    <xf numFmtId="2" fontId="4" fillId="2" borderId="2" xfId="0" applyNumberFormat="1" applyFont="1" applyFill="1" applyBorder="1" applyAlignment="1">
      <alignment horizontal="center" vertical="center"/>
    </xf>
    <xf numFmtId="2" fontId="4" fillId="2" borderId="2" xfId="0" applyNumberFormat="1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wrapText="1"/>
    </xf>
    <xf numFmtId="2" fontId="4" fillId="2" borderId="8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vertical="center" wrapText="1"/>
    </xf>
    <xf numFmtId="2" fontId="10" fillId="2" borderId="11" xfId="0" applyNumberFormat="1" applyFont="1" applyFill="1" applyBorder="1" applyAlignment="1">
      <alignment horizontal="center" vertical="center"/>
    </xf>
    <xf numFmtId="2" fontId="10" fillId="2" borderId="8" xfId="0" applyNumberFormat="1" applyFont="1" applyFill="1" applyBorder="1" applyAlignment="1">
      <alignment horizontal="center" vertical="center" wrapText="1"/>
    </xf>
    <xf numFmtId="0" fontId="4" fillId="2" borderId="2" xfId="0" quotePrefix="1" applyFont="1" applyFill="1" applyBorder="1" applyAlignment="1">
      <alignment vertical="center" wrapText="1"/>
    </xf>
    <xf numFmtId="2" fontId="10" fillId="2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 wrapText="1"/>
    </xf>
    <xf numFmtId="2" fontId="13" fillId="2" borderId="2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/>
    <xf numFmtId="0" fontId="7" fillId="2" borderId="1" xfId="0" applyFont="1" applyFill="1" applyBorder="1"/>
    <xf numFmtId="2" fontId="5" fillId="2" borderId="1" xfId="0" applyNumberFormat="1" applyFont="1" applyFill="1" applyBorder="1" applyAlignment="1"/>
    <xf numFmtId="2" fontId="7" fillId="2" borderId="1" xfId="0" applyNumberFormat="1" applyFont="1" applyFill="1" applyBorder="1"/>
    <xf numFmtId="0" fontId="0" fillId="2" borderId="1" xfId="0" applyFill="1" applyBorder="1"/>
    <xf numFmtId="0" fontId="5" fillId="2" borderId="1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right" vertical="center"/>
    </xf>
    <xf numFmtId="2" fontId="7" fillId="2" borderId="1" xfId="0" applyNumberFormat="1" applyFont="1" applyFill="1" applyBorder="1" applyAlignment="1">
      <alignment horizontal="right" vertical="center"/>
    </xf>
    <xf numFmtId="0" fontId="10" fillId="3" borderId="1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</cellXfs>
  <cellStyles count="4">
    <cellStyle name="Normal" xfId="0" builtinId="0"/>
    <cellStyle name="Normal_1 axali Fasebi" xfId="2"/>
    <cellStyle name="Normal_Sheet1" xfId="3"/>
    <cellStyle name="Normal_Sheet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971550</xdr:colOff>
      <xdr:row>0</xdr:row>
      <xdr:rowOff>0</xdr:rowOff>
    </xdr:from>
    <xdr:to>
      <xdr:col>1</xdr:col>
      <xdr:colOff>971550</xdr:colOff>
      <xdr:row>2</xdr:row>
      <xdr:rowOff>161925</xdr:rowOff>
    </xdr:to>
    <xdr:sp macro="" textlink="">
      <xdr:nvSpPr>
        <xdr:cNvPr id="2" name="Text Box 9"/>
        <xdr:cNvSpPr txBox="1">
          <a:spLocks noChangeArrowheads="1"/>
        </xdr:cNvSpPr>
      </xdr:nvSpPr>
      <xdr:spPr bwMode="auto">
        <a:xfrm>
          <a:off x="1190625" y="638175"/>
          <a:ext cx="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971550</xdr:colOff>
      <xdr:row>0</xdr:row>
      <xdr:rowOff>0</xdr:rowOff>
    </xdr:from>
    <xdr:to>
      <xdr:col>1</xdr:col>
      <xdr:colOff>971550</xdr:colOff>
      <xdr:row>2</xdr:row>
      <xdr:rowOff>161925</xdr:rowOff>
    </xdr:to>
    <xdr:sp macro="" textlink="">
      <xdr:nvSpPr>
        <xdr:cNvPr id="3" name="Text Box 32"/>
        <xdr:cNvSpPr txBox="1">
          <a:spLocks noChangeArrowheads="1"/>
        </xdr:cNvSpPr>
      </xdr:nvSpPr>
      <xdr:spPr bwMode="auto">
        <a:xfrm>
          <a:off x="1190625" y="638175"/>
          <a:ext cx="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971550</xdr:colOff>
      <xdr:row>0</xdr:row>
      <xdr:rowOff>0</xdr:rowOff>
    </xdr:from>
    <xdr:to>
      <xdr:col>1</xdr:col>
      <xdr:colOff>971550</xdr:colOff>
      <xdr:row>2</xdr:row>
      <xdr:rowOff>161925</xdr:rowOff>
    </xdr:to>
    <xdr:sp macro="" textlink="">
      <xdr:nvSpPr>
        <xdr:cNvPr id="4" name="Text Box 9"/>
        <xdr:cNvSpPr txBox="1">
          <a:spLocks noChangeArrowheads="1"/>
        </xdr:cNvSpPr>
      </xdr:nvSpPr>
      <xdr:spPr bwMode="auto">
        <a:xfrm>
          <a:off x="1190625" y="638175"/>
          <a:ext cx="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971550</xdr:colOff>
      <xdr:row>0</xdr:row>
      <xdr:rowOff>0</xdr:rowOff>
    </xdr:from>
    <xdr:to>
      <xdr:col>1</xdr:col>
      <xdr:colOff>971550</xdr:colOff>
      <xdr:row>2</xdr:row>
      <xdr:rowOff>161925</xdr:rowOff>
    </xdr:to>
    <xdr:sp macro="" textlink="">
      <xdr:nvSpPr>
        <xdr:cNvPr id="5" name="Text Box 32"/>
        <xdr:cNvSpPr txBox="1">
          <a:spLocks noChangeArrowheads="1"/>
        </xdr:cNvSpPr>
      </xdr:nvSpPr>
      <xdr:spPr bwMode="auto">
        <a:xfrm>
          <a:off x="1190625" y="638175"/>
          <a:ext cx="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971550</xdr:colOff>
      <xdr:row>0</xdr:row>
      <xdr:rowOff>0</xdr:rowOff>
    </xdr:from>
    <xdr:to>
      <xdr:col>1</xdr:col>
      <xdr:colOff>971550</xdr:colOff>
      <xdr:row>2</xdr:row>
      <xdr:rowOff>161925</xdr:rowOff>
    </xdr:to>
    <xdr:sp macro="" textlink="">
      <xdr:nvSpPr>
        <xdr:cNvPr id="6" name="Text Box 9"/>
        <xdr:cNvSpPr txBox="1">
          <a:spLocks noChangeArrowheads="1"/>
        </xdr:cNvSpPr>
      </xdr:nvSpPr>
      <xdr:spPr bwMode="auto">
        <a:xfrm>
          <a:off x="1190625" y="638175"/>
          <a:ext cx="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971550</xdr:colOff>
      <xdr:row>0</xdr:row>
      <xdr:rowOff>0</xdr:rowOff>
    </xdr:from>
    <xdr:to>
      <xdr:col>1</xdr:col>
      <xdr:colOff>971550</xdr:colOff>
      <xdr:row>2</xdr:row>
      <xdr:rowOff>161925</xdr:rowOff>
    </xdr:to>
    <xdr:sp macro="" textlink="">
      <xdr:nvSpPr>
        <xdr:cNvPr id="7" name="Text Box 32"/>
        <xdr:cNvSpPr txBox="1">
          <a:spLocks noChangeArrowheads="1"/>
        </xdr:cNvSpPr>
      </xdr:nvSpPr>
      <xdr:spPr bwMode="auto">
        <a:xfrm>
          <a:off x="1190625" y="638175"/>
          <a:ext cx="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2"/>
  <sheetViews>
    <sheetView tabSelected="1" zoomScaleNormal="100" workbookViewId="0">
      <selection activeCell="N4" sqref="N4"/>
    </sheetView>
  </sheetViews>
  <sheetFormatPr defaultColWidth="5" defaultRowHeight="13.5" x14ac:dyDescent="0.25"/>
  <cols>
    <col min="1" max="1" width="3.28515625" style="11" customWidth="1"/>
    <col min="2" max="2" width="51.42578125" style="7" customWidth="1"/>
    <col min="3" max="3" width="6.140625" style="8" customWidth="1"/>
    <col min="4" max="4" width="12" style="8" customWidth="1"/>
    <col min="5" max="5" width="11" style="8" customWidth="1"/>
    <col min="6" max="6" width="7.42578125" style="3" bestFit="1" customWidth="1"/>
    <col min="7" max="7" width="10.85546875" style="3" customWidth="1"/>
    <col min="8" max="8" width="7.140625" style="3" customWidth="1"/>
    <col min="9" max="9" width="5" style="3"/>
    <col min="10" max="10" width="9.7109375" style="3" bestFit="1" customWidth="1"/>
    <col min="11" max="16384" width="5" style="3"/>
  </cols>
  <sheetData>
    <row r="1" spans="1:8" s="22" customFormat="1" ht="18.75" customHeight="1" x14ac:dyDescent="0.25">
      <c r="A1" s="129" t="s">
        <v>137</v>
      </c>
      <c r="B1" s="129"/>
      <c r="C1" s="129"/>
      <c r="D1" s="129"/>
      <c r="E1" s="129"/>
    </row>
    <row r="2" spans="1:8" s="2" customFormat="1" ht="16.5" customHeight="1" x14ac:dyDescent="0.4">
      <c r="A2" s="21"/>
      <c r="B2" s="23"/>
      <c r="C2" s="23"/>
      <c r="D2" s="23"/>
      <c r="E2" s="23"/>
    </row>
    <row r="3" spans="1:8" ht="15" customHeight="1" x14ac:dyDescent="0.25">
      <c r="A3" s="130" t="s">
        <v>21</v>
      </c>
      <c r="B3" s="130" t="s">
        <v>130</v>
      </c>
      <c r="C3" s="132" t="s">
        <v>22</v>
      </c>
      <c r="D3" s="134" t="s">
        <v>1</v>
      </c>
      <c r="E3" s="135"/>
      <c r="F3" s="126" t="s">
        <v>4</v>
      </c>
      <c r="G3" s="125" t="s">
        <v>0</v>
      </c>
    </row>
    <row r="4" spans="1:8" ht="40.5" customHeight="1" thickBot="1" x14ac:dyDescent="0.3">
      <c r="A4" s="131"/>
      <c r="B4" s="131"/>
      <c r="C4" s="133"/>
      <c r="D4" s="24" t="s">
        <v>2</v>
      </c>
      <c r="E4" s="99" t="s">
        <v>3</v>
      </c>
      <c r="F4" s="126"/>
      <c r="G4" s="125"/>
    </row>
    <row r="5" spans="1:8" s="4" customFormat="1" ht="19.5" customHeight="1" thickTop="1" thickBot="1" x14ac:dyDescent="0.3">
      <c r="A5" s="29" t="s">
        <v>5</v>
      </c>
      <c r="B5" s="29">
        <v>2</v>
      </c>
      <c r="C5" s="29">
        <v>3</v>
      </c>
      <c r="D5" s="29">
        <v>4</v>
      </c>
      <c r="E5" s="96">
        <v>5</v>
      </c>
      <c r="F5" s="114">
        <v>6</v>
      </c>
      <c r="G5" s="114">
        <v>7</v>
      </c>
    </row>
    <row r="6" spans="1:8" s="4" customFormat="1" ht="21" customHeight="1" thickTop="1" thickBot="1" x14ac:dyDescent="0.3">
      <c r="A6" s="29"/>
      <c r="B6" s="49" t="s">
        <v>45</v>
      </c>
      <c r="C6" s="127"/>
      <c r="D6" s="128"/>
      <c r="E6" s="128"/>
      <c r="F6" s="114"/>
      <c r="G6" s="114"/>
    </row>
    <row r="7" spans="1:8" s="5" customFormat="1" ht="21" customHeight="1" thickTop="1" x14ac:dyDescent="0.25">
      <c r="A7" s="31">
        <v>1</v>
      </c>
      <c r="B7" s="25" t="s">
        <v>59</v>
      </c>
      <c r="C7" s="59" t="s">
        <v>8</v>
      </c>
      <c r="D7" s="60"/>
      <c r="E7" s="100">
        <f>28.5+12+6.8+6.5+13.8+4.4+2.8+1.6</f>
        <v>76.399999999999991</v>
      </c>
      <c r="F7" s="115"/>
      <c r="G7" s="116"/>
    </row>
    <row r="8" spans="1:8" s="5" customFormat="1" x14ac:dyDescent="0.25">
      <c r="A8" s="32"/>
      <c r="B8" s="61" t="s">
        <v>7</v>
      </c>
      <c r="C8" s="62" t="s">
        <v>8</v>
      </c>
      <c r="D8" s="43">
        <v>1</v>
      </c>
      <c r="E8" s="101">
        <f>E7*D8</f>
        <v>76.399999999999991</v>
      </c>
      <c r="F8" s="117"/>
      <c r="G8" s="118"/>
      <c r="H8" s="97"/>
    </row>
    <row r="9" spans="1:8" s="5" customFormat="1" ht="27.75" customHeight="1" x14ac:dyDescent="0.25">
      <c r="A9" s="31">
        <v>2</v>
      </c>
      <c r="B9" s="25" t="s">
        <v>97</v>
      </c>
      <c r="C9" s="59" t="s">
        <v>8</v>
      </c>
      <c r="D9" s="60"/>
      <c r="E9" s="100">
        <f>2+5.18*2.1</f>
        <v>12.878</v>
      </c>
      <c r="F9" s="117"/>
      <c r="G9" s="118"/>
      <c r="H9" s="97"/>
    </row>
    <row r="10" spans="1:8" s="5" customFormat="1" x14ac:dyDescent="0.25">
      <c r="A10" s="32"/>
      <c r="B10" s="61" t="s">
        <v>7</v>
      </c>
      <c r="C10" s="62" t="s">
        <v>8</v>
      </c>
      <c r="D10" s="43">
        <v>1</v>
      </c>
      <c r="E10" s="101">
        <f>E9*D10</f>
        <v>12.878</v>
      </c>
      <c r="F10" s="117"/>
      <c r="G10" s="118"/>
      <c r="H10" s="97"/>
    </row>
    <row r="11" spans="1:8" s="5" customFormat="1" ht="21" customHeight="1" x14ac:dyDescent="0.25">
      <c r="A11" s="31">
        <v>3</v>
      </c>
      <c r="B11" s="25" t="s">
        <v>60</v>
      </c>
      <c r="C11" s="59" t="s">
        <v>10</v>
      </c>
      <c r="D11" s="60"/>
      <c r="E11" s="100">
        <v>4</v>
      </c>
      <c r="F11" s="117"/>
      <c r="G11" s="118"/>
      <c r="H11" s="97"/>
    </row>
    <row r="12" spans="1:8" s="5" customFormat="1" x14ac:dyDescent="0.25">
      <c r="A12" s="32"/>
      <c r="B12" s="61" t="s">
        <v>7</v>
      </c>
      <c r="C12" s="62" t="s">
        <v>10</v>
      </c>
      <c r="D12" s="43">
        <v>1</v>
      </c>
      <c r="E12" s="101">
        <f>E11*D12</f>
        <v>4</v>
      </c>
      <c r="F12" s="117"/>
      <c r="G12" s="118"/>
      <c r="H12" s="97"/>
    </row>
    <row r="13" spans="1:8" s="5" customFormat="1" ht="27" customHeight="1" x14ac:dyDescent="0.25">
      <c r="A13" s="31">
        <v>4</v>
      </c>
      <c r="B13" s="25" t="s">
        <v>96</v>
      </c>
      <c r="C13" s="59" t="s">
        <v>6</v>
      </c>
      <c r="D13" s="60"/>
      <c r="E13" s="100">
        <f>2.4*3.84*0.2+0.9*2.3*0.3+1.2*1.65*0.3+1.05*3.6*0.1</f>
        <v>3.4361999999999999</v>
      </c>
      <c r="F13" s="117"/>
      <c r="G13" s="118"/>
      <c r="H13" s="97"/>
    </row>
    <row r="14" spans="1:8" s="5" customFormat="1" x14ac:dyDescent="0.25">
      <c r="A14" s="32"/>
      <c r="B14" s="61" t="s">
        <v>7</v>
      </c>
      <c r="C14" s="62" t="s">
        <v>6</v>
      </c>
      <c r="D14" s="43">
        <v>1</v>
      </c>
      <c r="E14" s="101">
        <f>E13*D14</f>
        <v>3.4361999999999999</v>
      </c>
      <c r="F14" s="117"/>
      <c r="G14" s="118"/>
      <c r="H14" s="97"/>
    </row>
    <row r="15" spans="1:8" s="5" customFormat="1" ht="25.5" x14ac:dyDescent="0.25">
      <c r="A15" s="31">
        <v>5</v>
      </c>
      <c r="B15" s="25" t="s">
        <v>98</v>
      </c>
      <c r="C15" s="59" t="s">
        <v>15</v>
      </c>
      <c r="D15" s="60"/>
      <c r="E15" s="100">
        <v>7</v>
      </c>
      <c r="F15" s="117"/>
      <c r="G15" s="118"/>
      <c r="H15" s="97"/>
    </row>
    <row r="16" spans="1:8" s="5" customFormat="1" x14ac:dyDescent="0.25">
      <c r="A16" s="32"/>
      <c r="B16" s="61" t="s">
        <v>7</v>
      </c>
      <c r="C16" s="62" t="s">
        <v>15</v>
      </c>
      <c r="D16" s="43">
        <v>1</v>
      </c>
      <c r="E16" s="101">
        <v>7</v>
      </c>
      <c r="F16" s="117"/>
      <c r="G16" s="118"/>
      <c r="H16" s="97"/>
    </row>
    <row r="17" spans="1:8" s="5" customFormat="1" x14ac:dyDescent="0.25">
      <c r="A17" s="31">
        <v>6</v>
      </c>
      <c r="B17" s="14" t="s">
        <v>99</v>
      </c>
      <c r="C17" s="63" t="s">
        <v>15</v>
      </c>
      <c r="D17" s="64"/>
      <c r="E17" s="102">
        <v>7</v>
      </c>
      <c r="F17" s="117"/>
      <c r="G17" s="118"/>
      <c r="H17" s="97"/>
    </row>
    <row r="18" spans="1:8" s="5" customFormat="1" x14ac:dyDescent="0.25">
      <c r="A18" s="32"/>
      <c r="B18" s="61" t="s">
        <v>7</v>
      </c>
      <c r="C18" s="62" t="s">
        <v>15</v>
      </c>
      <c r="D18" s="43">
        <v>1</v>
      </c>
      <c r="E18" s="101">
        <f>E17*D18</f>
        <v>7</v>
      </c>
      <c r="F18" s="117"/>
      <c r="G18" s="118"/>
      <c r="H18" s="97"/>
    </row>
    <row r="19" spans="1:8" s="16" customFormat="1" ht="25.5" x14ac:dyDescent="0.25">
      <c r="A19" s="33">
        <v>7</v>
      </c>
      <c r="B19" s="14" t="s">
        <v>61</v>
      </c>
      <c r="C19" s="65" t="s">
        <v>8</v>
      </c>
      <c r="D19" s="66"/>
      <c r="E19" s="98">
        <f>E7</f>
        <v>76.399999999999991</v>
      </c>
      <c r="F19" s="117"/>
      <c r="G19" s="118"/>
      <c r="H19" s="97"/>
    </row>
    <row r="20" spans="1:8" s="5" customFormat="1" x14ac:dyDescent="0.25">
      <c r="A20" s="32"/>
      <c r="B20" s="61" t="s">
        <v>7</v>
      </c>
      <c r="C20" s="62" t="s">
        <v>8</v>
      </c>
      <c r="D20" s="43">
        <v>1</v>
      </c>
      <c r="E20" s="101">
        <f>E19*D20</f>
        <v>76.399999999999991</v>
      </c>
      <c r="F20" s="117"/>
      <c r="G20" s="118"/>
      <c r="H20" s="97"/>
    </row>
    <row r="21" spans="1:8" s="5" customFormat="1" x14ac:dyDescent="0.25">
      <c r="A21" s="32"/>
      <c r="B21" s="61" t="s">
        <v>28</v>
      </c>
      <c r="C21" s="62" t="s">
        <v>6</v>
      </c>
      <c r="D21" s="43">
        <v>0.05</v>
      </c>
      <c r="E21" s="101">
        <f>E19*D21</f>
        <v>3.82</v>
      </c>
      <c r="F21" s="117"/>
      <c r="G21" s="118"/>
      <c r="H21" s="97"/>
    </row>
    <row r="22" spans="1:8" s="5" customFormat="1" ht="25.5" x14ac:dyDescent="0.25">
      <c r="A22" s="32"/>
      <c r="B22" s="61" t="s">
        <v>29</v>
      </c>
      <c r="C22" s="62" t="s">
        <v>30</v>
      </c>
      <c r="D22" s="43"/>
      <c r="E22" s="101">
        <v>25</v>
      </c>
      <c r="F22" s="117"/>
      <c r="G22" s="118"/>
      <c r="H22" s="97"/>
    </row>
    <row r="23" spans="1:8" s="15" customFormat="1" ht="25.5" x14ac:dyDescent="0.25">
      <c r="A23" s="34">
        <v>8</v>
      </c>
      <c r="B23" s="14" t="s">
        <v>100</v>
      </c>
      <c r="C23" s="65" t="s">
        <v>8</v>
      </c>
      <c r="D23" s="55"/>
      <c r="E23" s="102">
        <f>(2.1+0.6)*0.6+6.7*2.4</f>
        <v>17.7</v>
      </c>
      <c r="F23" s="117"/>
      <c r="G23" s="118"/>
      <c r="H23" s="97"/>
    </row>
    <row r="24" spans="1:8" s="1" customFormat="1" x14ac:dyDescent="0.25">
      <c r="A24" s="20"/>
      <c r="B24" s="68" t="s">
        <v>11</v>
      </c>
      <c r="C24" s="53" t="s">
        <v>8</v>
      </c>
      <c r="D24" s="51">
        <v>1</v>
      </c>
      <c r="E24" s="103">
        <f>E23*D24</f>
        <v>17.7</v>
      </c>
      <c r="F24" s="117"/>
      <c r="G24" s="118"/>
      <c r="H24" s="97"/>
    </row>
    <row r="25" spans="1:8" s="1" customFormat="1" x14ac:dyDescent="0.25">
      <c r="A25" s="20"/>
      <c r="B25" s="136" t="s">
        <v>131</v>
      </c>
      <c r="C25" s="53" t="s">
        <v>8</v>
      </c>
      <c r="D25" s="51">
        <v>1.04</v>
      </c>
      <c r="E25" s="103">
        <f>E23*D25</f>
        <v>18.408000000000001</v>
      </c>
      <c r="F25" s="117"/>
      <c r="G25" s="118"/>
      <c r="H25" s="97"/>
    </row>
    <row r="26" spans="1:8" s="1" customFormat="1" x14ac:dyDescent="0.25">
      <c r="A26" s="20"/>
      <c r="B26" s="136" t="s">
        <v>12</v>
      </c>
      <c r="C26" s="53" t="s">
        <v>9</v>
      </c>
      <c r="D26" s="51">
        <v>5</v>
      </c>
      <c r="E26" s="103">
        <f>E23*D26</f>
        <v>88.5</v>
      </c>
      <c r="F26" s="117"/>
      <c r="G26" s="118"/>
      <c r="H26" s="97"/>
    </row>
    <row r="27" spans="1:8" s="1" customFormat="1" x14ac:dyDescent="0.25">
      <c r="A27" s="20"/>
      <c r="B27" s="136" t="s">
        <v>13</v>
      </c>
      <c r="C27" s="53" t="s">
        <v>9</v>
      </c>
      <c r="D27" s="51">
        <v>0.1</v>
      </c>
      <c r="E27" s="103">
        <f>E23*D27</f>
        <v>1.77</v>
      </c>
      <c r="F27" s="117"/>
      <c r="G27" s="118"/>
      <c r="H27" s="97"/>
    </row>
    <row r="28" spans="1:8" s="15" customFormat="1" ht="38.25" x14ac:dyDescent="0.25">
      <c r="A28" s="34">
        <v>9</v>
      </c>
      <c r="B28" s="137" t="s">
        <v>62</v>
      </c>
      <c r="C28" s="65" t="s">
        <v>8</v>
      </c>
      <c r="D28" s="55"/>
      <c r="E28" s="102">
        <f>6.8+2.8+1.6</f>
        <v>11.2</v>
      </c>
      <c r="F28" s="117"/>
      <c r="G28" s="118"/>
      <c r="H28" s="97"/>
    </row>
    <row r="29" spans="1:8" s="1" customFormat="1" x14ac:dyDescent="0.25">
      <c r="A29" s="20"/>
      <c r="B29" s="136" t="s">
        <v>11</v>
      </c>
      <c r="C29" s="53" t="s">
        <v>8</v>
      </c>
      <c r="D29" s="51">
        <v>1</v>
      </c>
      <c r="E29" s="103">
        <f>E28*D29</f>
        <v>11.2</v>
      </c>
      <c r="F29" s="117"/>
      <c r="G29" s="118"/>
      <c r="H29" s="97"/>
    </row>
    <row r="30" spans="1:8" s="1" customFormat="1" x14ac:dyDescent="0.25">
      <c r="A30" s="20"/>
      <c r="B30" s="136" t="s">
        <v>32</v>
      </c>
      <c r="C30" s="53" t="s">
        <v>8</v>
      </c>
      <c r="D30" s="51">
        <f>1.04</f>
        <v>1.04</v>
      </c>
      <c r="E30" s="103">
        <f>E28*D30</f>
        <v>11.648</v>
      </c>
      <c r="F30" s="117"/>
      <c r="G30" s="118"/>
      <c r="H30" s="97"/>
    </row>
    <row r="31" spans="1:8" s="1" customFormat="1" x14ac:dyDescent="0.25">
      <c r="A31" s="20"/>
      <c r="B31" s="136" t="s">
        <v>12</v>
      </c>
      <c r="C31" s="53" t="s">
        <v>9</v>
      </c>
      <c r="D31" s="51">
        <v>6</v>
      </c>
      <c r="E31" s="103">
        <f>E28*D31</f>
        <v>67.199999999999989</v>
      </c>
      <c r="F31" s="117"/>
      <c r="G31" s="118"/>
      <c r="H31" s="97"/>
    </row>
    <row r="32" spans="1:8" s="1" customFormat="1" x14ac:dyDescent="0.25">
      <c r="A32" s="20"/>
      <c r="B32" s="136" t="s">
        <v>13</v>
      </c>
      <c r="C32" s="53" t="s">
        <v>9</v>
      </c>
      <c r="D32" s="51">
        <v>0.1</v>
      </c>
      <c r="E32" s="103">
        <f>E28*D32</f>
        <v>1.1199999999999999</v>
      </c>
      <c r="F32" s="117"/>
      <c r="G32" s="118"/>
      <c r="H32" s="97"/>
    </row>
    <row r="33" spans="1:8" s="15" customFormat="1" ht="25.5" x14ac:dyDescent="0.25">
      <c r="A33" s="34">
        <v>10</v>
      </c>
      <c r="B33" s="137" t="s">
        <v>46</v>
      </c>
      <c r="C33" s="65" t="s">
        <v>16</v>
      </c>
      <c r="D33" s="55"/>
      <c r="E33" s="98">
        <f>12.3+4</f>
        <v>16.3</v>
      </c>
      <c r="F33" s="117"/>
      <c r="G33" s="118"/>
      <c r="H33" s="97"/>
    </row>
    <row r="34" spans="1:8" s="1" customFormat="1" x14ac:dyDescent="0.25">
      <c r="A34" s="20"/>
      <c r="B34" s="136" t="s">
        <v>11</v>
      </c>
      <c r="C34" s="53" t="s">
        <v>16</v>
      </c>
      <c r="D34" s="51">
        <v>1</v>
      </c>
      <c r="E34" s="103">
        <f>E33*D34</f>
        <v>16.3</v>
      </c>
      <c r="F34" s="117"/>
      <c r="G34" s="118"/>
      <c r="H34" s="97"/>
    </row>
    <row r="35" spans="1:8" s="1" customFormat="1" x14ac:dyDescent="0.25">
      <c r="A35" s="20"/>
      <c r="B35" s="136" t="s">
        <v>32</v>
      </c>
      <c r="C35" s="53" t="s">
        <v>8</v>
      </c>
      <c r="D35" s="51">
        <v>0.08</v>
      </c>
      <c r="E35" s="103">
        <f>E33*D35</f>
        <v>1.304</v>
      </c>
      <c r="F35" s="117"/>
      <c r="G35" s="118"/>
      <c r="H35" s="97"/>
    </row>
    <row r="36" spans="1:8" s="1" customFormat="1" x14ac:dyDescent="0.25">
      <c r="A36" s="20"/>
      <c r="B36" s="136" t="s">
        <v>14</v>
      </c>
      <c r="C36" s="53" t="s">
        <v>9</v>
      </c>
      <c r="D36" s="51">
        <v>1.1000000000000001</v>
      </c>
      <c r="E36" s="103">
        <f>E33*D36</f>
        <v>17.930000000000003</v>
      </c>
      <c r="F36" s="117"/>
      <c r="G36" s="118"/>
      <c r="H36" s="97"/>
    </row>
    <row r="37" spans="1:8" s="15" customFormat="1" x14ac:dyDescent="0.25">
      <c r="A37" s="34">
        <v>11</v>
      </c>
      <c r="B37" s="137" t="s">
        <v>33</v>
      </c>
      <c r="C37" s="65" t="s">
        <v>8</v>
      </c>
      <c r="D37" s="55"/>
      <c r="E37" s="98">
        <f>28.5+12+6.5+13.8+4.4</f>
        <v>65.2</v>
      </c>
      <c r="F37" s="117"/>
      <c r="G37" s="118"/>
      <c r="H37" s="97"/>
    </row>
    <row r="38" spans="1:8" s="1" customFormat="1" x14ac:dyDescent="0.25">
      <c r="A38" s="20"/>
      <c r="B38" s="136" t="s">
        <v>11</v>
      </c>
      <c r="C38" s="65" t="s">
        <v>8</v>
      </c>
      <c r="D38" s="51">
        <v>1</v>
      </c>
      <c r="E38" s="103">
        <f>E37*D38</f>
        <v>65.2</v>
      </c>
      <c r="F38" s="117"/>
      <c r="G38" s="118"/>
      <c r="H38" s="97"/>
    </row>
    <row r="39" spans="1:8" s="1" customFormat="1" ht="27" x14ac:dyDescent="0.25">
      <c r="A39" s="20"/>
      <c r="B39" s="136" t="s">
        <v>120</v>
      </c>
      <c r="C39" s="65" t="s">
        <v>8</v>
      </c>
      <c r="D39" s="51">
        <v>1.03</v>
      </c>
      <c r="E39" s="103">
        <f>D39*E37</f>
        <v>67.156000000000006</v>
      </c>
      <c r="F39" s="117"/>
      <c r="G39" s="118"/>
      <c r="H39" s="97"/>
    </row>
    <row r="40" spans="1:8" s="1" customFormat="1" x14ac:dyDescent="0.25">
      <c r="A40" s="20"/>
      <c r="B40" s="136" t="s">
        <v>34</v>
      </c>
      <c r="C40" s="65" t="s">
        <v>8</v>
      </c>
      <c r="D40" s="51">
        <v>1</v>
      </c>
      <c r="E40" s="103">
        <f>E37*D40</f>
        <v>65.2</v>
      </c>
      <c r="F40" s="117"/>
      <c r="G40" s="118"/>
      <c r="H40" s="97"/>
    </row>
    <row r="41" spans="1:8" s="15" customFormat="1" x14ac:dyDescent="0.25">
      <c r="A41" s="34">
        <v>12</v>
      </c>
      <c r="B41" s="137" t="s">
        <v>89</v>
      </c>
      <c r="C41" s="65" t="s">
        <v>16</v>
      </c>
      <c r="D41" s="55"/>
      <c r="E41" s="98">
        <f>40.7+16.3+8.4</f>
        <v>65.400000000000006</v>
      </c>
      <c r="F41" s="117"/>
      <c r="G41" s="118"/>
      <c r="H41" s="97"/>
    </row>
    <row r="42" spans="1:8" s="1" customFormat="1" x14ac:dyDescent="0.25">
      <c r="A42" s="20"/>
      <c r="B42" s="136" t="s">
        <v>11</v>
      </c>
      <c r="C42" s="65" t="s">
        <v>16</v>
      </c>
      <c r="D42" s="51">
        <v>1</v>
      </c>
      <c r="E42" s="103">
        <f>E41*D42</f>
        <v>65.400000000000006</v>
      </c>
      <c r="F42" s="117"/>
      <c r="G42" s="118"/>
      <c r="H42" s="97"/>
    </row>
    <row r="43" spans="1:8" s="1" customFormat="1" ht="19.5" customHeight="1" x14ac:dyDescent="0.25">
      <c r="A43" s="20"/>
      <c r="B43" s="136" t="s">
        <v>36</v>
      </c>
      <c r="C43" s="65" t="s">
        <v>16</v>
      </c>
      <c r="D43" s="51">
        <v>1.1000000000000001</v>
      </c>
      <c r="E43" s="103">
        <f>E41*D43</f>
        <v>71.940000000000012</v>
      </c>
      <c r="F43" s="117"/>
      <c r="G43" s="118"/>
      <c r="H43" s="97"/>
    </row>
    <row r="44" spans="1:8" s="1" customFormat="1" x14ac:dyDescent="0.25">
      <c r="A44" s="20"/>
      <c r="B44" s="68" t="s">
        <v>35</v>
      </c>
      <c r="C44" s="65" t="s">
        <v>10</v>
      </c>
      <c r="D44" s="51"/>
      <c r="E44" s="103">
        <v>5</v>
      </c>
      <c r="F44" s="117"/>
      <c r="G44" s="118"/>
      <c r="H44" s="97"/>
    </row>
    <row r="45" spans="1:8" s="15" customFormat="1" x14ac:dyDescent="0.25">
      <c r="A45" s="34">
        <v>13</v>
      </c>
      <c r="B45" s="14" t="s">
        <v>19</v>
      </c>
      <c r="C45" s="65" t="s">
        <v>10</v>
      </c>
      <c r="D45" s="55"/>
      <c r="E45" s="98">
        <v>2</v>
      </c>
      <c r="F45" s="117"/>
      <c r="G45" s="118"/>
      <c r="H45" s="97"/>
    </row>
    <row r="46" spans="1:8" s="1" customFormat="1" x14ac:dyDescent="0.25">
      <c r="A46" s="20"/>
      <c r="B46" s="68" t="s">
        <v>11</v>
      </c>
      <c r="C46" s="65" t="s">
        <v>10</v>
      </c>
      <c r="D46" s="51">
        <v>1</v>
      </c>
      <c r="E46" s="103">
        <v>2</v>
      </c>
      <c r="F46" s="117"/>
      <c r="G46" s="118"/>
      <c r="H46" s="97"/>
    </row>
    <row r="47" spans="1:8" s="1" customFormat="1" x14ac:dyDescent="0.25">
      <c r="A47" s="20"/>
      <c r="B47" s="68" t="s">
        <v>27</v>
      </c>
      <c r="C47" s="65" t="s">
        <v>10</v>
      </c>
      <c r="D47" s="51"/>
      <c r="E47" s="103">
        <v>2</v>
      </c>
      <c r="F47" s="117"/>
      <c r="G47" s="118"/>
      <c r="H47" s="97"/>
    </row>
    <row r="48" spans="1:8" s="1" customFormat="1" x14ac:dyDescent="0.25">
      <c r="A48" s="20"/>
      <c r="B48" s="68" t="s">
        <v>26</v>
      </c>
      <c r="C48" s="65" t="s">
        <v>10</v>
      </c>
      <c r="D48" s="51"/>
      <c r="E48" s="103">
        <v>1</v>
      </c>
      <c r="F48" s="117"/>
      <c r="G48" s="118"/>
      <c r="H48" s="97"/>
    </row>
    <row r="49" spans="1:8" s="15" customFormat="1" ht="25.5" x14ac:dyDescent="0.25">
      <c r="A49" s="33">
        <v>14</v>
      </c>
      <c r="B49" s="14" t="s">
        <v>56</v>
      </c>
      <c r="C49" s="65" t="s">
        <v>8</v>
      </c>
      <c r="D49" s="69"/>
      <c r="E49" s="98">
        <f>0.8*2.1*2+2*3.84*2</f>
        <v>18.72</v>
      </c>
      <c r="F49" s="117"/>
      <c r="G49" s="118"/>
      <c r="H49" s="97"/>
    </row>
    <row r="50" spans="1:8" s="1" customFormat="1" x14ac:dyDescent="0.25">
      <c r="A50" s="32"/>
      <c r="B50" s="68" t="s">
        <v>11</v>
      </c>
      <c r="C50" s="70" t="s">
        <v>8</v>
      </c>
      <c r="D50" s="71">
        <v>1</v>
      </c>
      <c r="E50" s="104">
        <f>E49*D50</f>
        <v>18.72</v>
      </c>
      <c r="F50" s="117"/>
      <c r="G50" s="118"/>
      <c r="H50" s="97"/>
    </row>
    <row r="51" spans="1:8" s="1" customFormat="1" ht="27" x14ac:dyDescent="0.25">
      <c r="A51" s="32"/>
      <c r="B51" s="68" t="s">
        <v>57</v>
      </c>
      <c r="C51" s="70" t="s">
        <v>8</v>
      </c>
      <c r="D51" s="71"/>
      <c r="E51" s="104">
        <f>E49</f>
        <v>18.72</v>
      </c>
      <c r="F51" s="117"/>
      <c r="G51" s="118"/>
      <c r="H51" s="97"/>
    </row>
    <row r="52" spans="1:8" s="1" customFormat="1" x14ac:dyDescent="0.25">
      <c r="A52" s="32"/>
      <c r="B52" s="68" t="s">
        <v>47</v>
      </c>
      <c r="C52" s="70" t="s">
        <v>8</v>
      </c>
      <c r="D52" s="71"/>
      <c r="E52" s="104">
        <f>E50</f>
        <v>18.72</v>
      </c>
      <c r="F52" s="117"/>
      <c r="G52" s="118"/>
      <c r="H52" s="97"/>
    </row>
    <row r="53" spans="1:8" s="15" customFormat="1" ht="25.5" x14ac:dyDescent="0.25">
      <c r="A53" s="34">
        <v>15</v>
      </c>
      <c r="B53" s="14" t="s">
        <v>101</v>
      </c>
      <c r="C53" s="65" t="s">
        <v>8</v>
      </c>
      <c r="D53" s="55"/>
      <c r="E53" s="98">
        <f>16.3*6+2.4*2*3.6+5.4*2.5+4.2*3.6</f>
        <v>143.70000000000002</v>
      </c>
      <c r="F53" s="117"/>
      <c r="G53" s="118"/>
      <c r="H53" s="97"/>
    </row>
    <row r="54" spans="1:8" s="1" customFormat="1" x14ac:dyDescent="0.25">
      <c r="A54" s="20"/>
      <c r="B54" s="68" t="s">
        <v>11</v>
      </c>
      <c r="C54" s="53" t="s">
        <v>8</v>
      </c>
      <c r="D54" s="51">
        <v>1</v>
      </c>
      <c r="E54" s="103">
        <f>E53*D54</f>
        <v>143.70000000000002</v>
      </c>
      <c r="F54" s="117"/>
      <c r="G54" s="118"/>
      <c r="H54" s="97"/>
    </row>
    <row r="55" spans="1:8" s="1" customFormat="1" ht="27" x14ac:dyDescent="0.25">
      <c r="A55" s="20"/>
      <c r="B55" s="68" t="s">
        <v>102</v>
      </c>
      <c r="C55" s="53" t="s">
        <v>8</v>
      </c>
      <c r="D55" s="51">
        <v>1</v>
      </c>
      <c r="E55" s="103">
        <f>E53*D55</f>
        <v>143.70000000000002</v>
      </c>
      <c r="F55" s="117"/>
      <c r="G55" s="118"/>
      <c r="H55" s="97"/>
    </row>
    <row r="56" spans="1:8" s="15" customFormat="1" x14ac:dyDescent="0.25">
      <c r="A56" s="34">
        <v>16</v>
      </c>
      <c r="B56" s="14" t="s">
        <v>63</v>
      </c>
      <c r="C56" s="65" t="s">
        <v>8</v>
      </c>
      <c r="D56" s="55"/>
      <c r="E56" s="98">
        <f>28.5+12+6.8+6.5+13.8+4.4</f>
        <v>72</v>
      </c>
      <c r="F56" s="117"/>
      <c r="G56" s="118"/>
      <c r="H56" s="97"/>
    </row>
    <row r="57" spans="1:8" s="1" customFormat="1" x14ac:dyDescent="0.25">
      <c r="A57" s="20"/>
      <c r="B57" s="68" t="s">
        <v>11</v>
      </c>
      <c r="C57" s="53" t="s">
        <v>8</v>
      </c>
      <c r="D57" s="51">
        <v>1</v>
      </c>
      <c r="E57" s="103">
        <f>E56*D57</f>
        <v>72</v>
      </c>
      <c r="F57" s="117"/>
      <c r="G57" s="118"/>
      <c r="H57" s="97"/>
    </row>
    <row r="58" spans="1:8" s="1" customFormat="1" x14ac:dyDescent="0.25">
      <c r="A58" s="20"/>
      <c r="B58" s="68" t="s">
        <v>88</v>
      </c>
      <c r="C58" s="53" t="s">
        <v>8</v>
      </c>
      <c r="D58" s="51">
        <v>1.05</v>
      </c>
      <c r="E58" s="103">
        <f>E56*D58</f>
        <v>75.600000000000009</v>
      </c>
      <c r="F58" s="117"/>
      <c r="G58" s="118"/>
      <c r="H58" s="97"/>
    </row>
    <row r="59" spans="1:8" s="1" customFormat="1" x14ac:dyDescent="0.25">
      <c r="A59" s="20"/>
      <c r="B59" s="68" t="s">
        <v>39</v>
      </c>
      <c r="C59" s="53" t="s">
        <v>92</v>
      </c>
      <c r="D59" s="51">
        <v>1</v>
      </c>
      <c r="E59" s="103">
        <v>1</v>
      </c>
      <c r="F59" s="117"/>
      <c r="G59" s="118"/>
      <c r="H59" s="97"/>
    </row>
    <row r="60" spans="1:8" s="15" customFormat="1" x14ac:dyDescent="0.25">
      <c r="A60" s="34">
        <v>17</v>
      </c>
      <c r="B60" s="14" t="s">
        <v>104</v>
      </c>
      <c r="C60" s="65" t="s">
        <v>8</v>
      </c>
      <c r="D60" s="55"/>
      <c r="E60" s="98">
        <v>2.8</v>
      </c>
      <c r="F60" s="117"/>
      <c r="G60" s="118"/>
      <c r="H60" s="97"/>
    </row>
    <row r="61" spans="1:8" s="1" customFormat="1" x14ac:dyDescent="0.25">
      <c r="A61" s="20"/>
      <c r="B61" s="68" t="s">
        <v>11</v>
      </c>
      <c r="C61" s="53" t="s">
        <v>8</v>
      </c>
      <c r="D61" s="51">
        <v>1</v>
      </c>
      <c r="E61" s="103">
        <f>E60*D61</f>
        <v>2.8</v>
      </c>
      <c r="F61" s="117"/>
      <c r="G61" s="118"/>
      <c r="H61" s="97"/>
    </row>
    <row r="62" spans="1:8" s="1" customFormat="1" x14ac:dyDescent="0.25">
      <c r="A62" s="20"/>
      <c r="B62" s="68" t="s">
        <v>114</v>
      </c>
      <c r="C62" s="53" t="s">
        <v>8</v>
      </c>
      <c r="D62" s="51">
        <v>1</v>
      </c>
      <c r="E62" s="103">
        <f>E60*D62</f>
        <v>2.8</v>
      </c>
      <c r="F62" s="117"/>
      <c r="G62" s="118"/>
      <c r="H62" s="97"/>
    </row>
    <row r="63" spans="1:8" s="1" customFormat="1" x14ac:dyDescent="0.25">
      <c r="A63" s="20"/>
      <c r="B63" s="68" t="s">
        <v>39</v>
      </c>
      <c r="C63" s="53" t="s">
        <v>92</v>
      </c>
      <c r="D63" s="51">
        <v>1</v>
      </c>
      <c r="E63" s="103">
        <v>1</v>
      </c>
      <c r="F63" s="117"/>
      <c r="G63" s="118"/>
      <c r="H63" s="97"/>
    </row>
    <row r="64" spans="1:8" s="15" customFormat="1" x14ac:dyDescent="0.25">
      <c r="A64" s="34">
        <v>18</v>
      </c>
      <c r="B64" s="14" t="s">
        <v>54</v>
      </c>
      <c r="C64" s="65" t="s">
        <v>10</v>
      </c>
      <c r="D64" s="55"/>
      <c r="E64" s="98">
        <v>1</v>
      </c>
      <c r="F64" s="117"/>
      <c r="G64" s="118"/>
      <c r="H64" s="97"/>
    </row>
    <row r="65" spans="1:8" s="1" customFormat="1" x14ac:dyDescent="0.25">
      <c r="A65" s="20"/>
      <c r="B65" s="68" t="s">
        <v>11</v>
      </c>
      <c r="C65" s="65" t="s">
        <v>10</v>
      </c>
      <c r="D65" s="51">
        <v>1</v>
      </c>
      <c r="E65" s="103">
        <v>1</v>
      </c>
      <c r="F65" s="117"/>
      <c r="G65" s="118"/>
      <c r="H65" s="97"/>
    </row>
    <row r="66" spans="1:8" s="1" customFormat="1" x14ac:dyDescent="0.25">
      <c r="A66" s="20"/>
      <c r="B66" s="68" t="s">
        <v>55</v>
      </c>
      <c r="C66" s="65" t="s">
        <v>10</v>
      </c>
      <c r="D66" s="51">
        <v>1</v>
      </c>
      <c r="E66" s="103">
        <v>1</v>
      </c>
      <c r="F66" s="117"/>
      <c r="G66" s="118"/>
      <c r="H66" s="97"/>
    </row>
    <row r="67" spans="1:8" s="1" customFormat="1" x14ac:dyDescent="0.25">
      <c r="A67" s="20"/>
      <c r="B67" s="68" t="s">
        <v>64</v>
      </c>
      <c r="C67" s="65" t="s">
        <v>10</v>
      </c>
      <c r="D67" s="51">
        <v>1</v>
      </c>
      <c r="E67" s="103">
        <v>1</v>
      </c>
      <c r="F67" s="117"/>
      <c r="G67" s="118"/>
      <c r="H67" s="97"/>
    </row>
    <row r="68" spans="1:8" s="15" customFormat="1" x14ac:dyDescent="0.25">
      <c r="A68" s="34">
        <v>19</v>
      </c>
      <c r="B68" s="14" t="s">
        <v>37</v>
      </c>
      <c r="C68" s="65" t="s">
        <v>10</v>
      </c>
      <c r="D68" s="55"/>
      <c r="E68" s="98">
        <v>5</v>
      </c>
      <c r="F68" s="117"/>
      <c r="G68" s="118"/>
      <c r="H68" s="97"/>
    </row>
    <row r="69" spans="1:8" s="1" customFormat="1" x14ac:dyDescent="0.25">
      <c r="A69" s="20"/>
      <c r="B69" s="68" t="s">
        <v>11</v>
      </c>
      <c r="C69" s="65" t="s">
        <v>10</v>
      </c>
      <c r="D69" s="51">
        <v>1</v>
      </c>
      <c r="E69" s="103">
        <f>E68*D69</f>
        <v>5</v>
      </c>
      <c r="F69" s="117"/>
      <c r="G69" s="118"/>
      <c r="H69" s="97"/>
    </row>
    <row r="70" spans="1:8" s="1" customFormat="1" x14ac:dyDescent="0.25">
      <c r="A70" s="20"/>
      <c r="B70" s="68" t="s">
        <v>38</v>
      </c>
      <c r="C70" s="65" t="s">
        <v>10</v>
      </c>
      <c r="D70" s="51">
        <v>1</v>
      </c>
      <c r="E70" s="103">
        <f>E68</f>
        <v>5</v>
      </c>
      <c r="F70" s="117"/>
      <c r="G70" s="118"/>
      <c r="H70" s="97"/>
    </row>
    <row r="71" spans="1:8" s="15" customFormat="1" x14ac:dyDescent="0.25">
      <c r="A71" s="34">
        <v>20</v>
      </c>
      <c r="B71" s="14" t="s">
        <v>103</v>
      </c>
      <c r="C71" s="65" t="s">
        <v>49</v>
      </c>
      <c r="D71" s="55"/>
      <c r="E71" s="98">
        <f>1.2*1.65</f>
        <v>1.9799999999999998</v>
      </c>
      <c r="F71" s="117"/>
      <c r="G71" s="118"/>
      <c r="H71" s="97"/>
    </row>
    <row r="72" spans="1:8" s="1" customFormat="1" x14ac:dyDescent="0.25">
      <c r="A72" s="20"/>
      <c r="B72" s="68" t="s">
        <v>11</v>
      </c>
      <c r="C72" s="65" t="s">
        <v>49</v>
      </c>
      <c r="D72" s="51">
        <v>1</v>
      </c>
      <c r="E72" s="103">
        <f>E71*D72</f>
        <v>1.9799999999999998</v>
      </c>
      <c r="F72" s="117"/>
      <c r="G72" s="118"/>
      <c r="H72" s="97"/>
    </row>
    <row r="73" spans="1:8" s="1" customFormat="1" x14ac:dyDescent="0.25">
      <c r="A73" s="20"/>
      <c r="B73" s="68" t="s">
        <v>53</v>
      </c>
      <c r="C73" s="65" t="s">
        <v>49</v>
      </c>
      <c r="D73" s="51">
        <v>1.05</v>
      </c>
      <c r="E73" s="103">
        <f>E71*D73</f>
        <v>2.0789999999999997</v>
      </c>
      <c r="F73" s="117"/>
      <c r="G73" s="118"/>
      <c r="H73" s="97"/>
    </row>
    <row r="74" spans="1:8" s="1" customFormat="1" x14ac:dyDescent="0.25">
      <c r="A74" s="35"/>
      <c r="B74" s="72" t="s">
        <v>39</v>
      </c>
      <c r="C74" s="54" t="s">
        <v>92</v>
      </c>
      <c r="D74" s="52">
        <v>1</v>
      </c>
      <c r="E74" s="105">
        <v>1</v>
      </c>
      <c r="F74" s="117"/>
      <c r="G74" s="118"/>
      <c r="H74" s="97"/>
    </row>
    <row r="75" spans="1:8" s="15" customFormat="1" x14ac:dyDescent="0.25">
      <c r="A75" s="34">
        <v>21</v>
      </c>
      <c r="B75" s="14" t="s">
        <v>65</v>
      </c>
      <c r="C75" s="65" t="s">
        <v>10</v>
      </c>
      <c r="D75" s="55"/>
      <c r="E75" s="98">
        <v>1</v>
      </c>
      <c r="F75" s="117"/>
      <c r="G75" s="118"/>
      <c r="H75" s="97"/>
    </row>
    <row r="76" spans="1:8" s="1" customFormat="1" x14ac:dyDescent="0.25">
      <c r="A76" s="20"/>
      <c r="B76" s="68" t="s">
        <v>11</v>
      </c>
      <c r="C76" s="65" t="s">
        <v>10</v>
      </c>
      <c r="D76" s="51">
        <v>1</v>
      </c>
      <c r="E76" s="103">
        <v>1</v>
      </c>
      <c r="F76" s="117"/>
      <c r="G76" s="118"/>
      <c r="H76" s="97"/>
    </row>
    <row r="77" spans="1:8" s="1" customFormat="1" x14ac:dyDescent="0.25">
      <c r="A77" s="20"/>
      <c r="B77" s="68" t="s">
        <v>66</v>
      </c>
      <c r="C77" s="65" t="s">
        <v>10</v>
      </c>
      <c r="D77" s="51">
        <v>1</v>
      </c>
      <c r="E77" s="103">
        <v>1</v>
      </c>
      <c r="F77" s="117"/>
      <c r="G77" s="118"/>
      <c r="H77" s="97"/>
    </row>
    <row r="78" spans="1:8" s="1" customFormat="1" x14ac:dyDescent="0.25">
      <c r="A78" s="35"/>
      <c r="B78" s="72" t="s">
        <v>39</v>
      </c>
      <c r="C78" s="54" t="s">
        <v>92</v>
      </c>
      <c r="D78" s="52">
        <v>1</v>
      </c>
      <c r="E78" s="105">
        <v>1</v>
      </c>
      <c r="F78" s="117"/>
      <c r="G78" s="118"/>
      <c r="H78" s="97"/>
    </row>
    <row r="79" spans="1:8" s="15" customFormat="1" x14ac:dyDescent="0.25">
      <c r="A79" s="34">
        <v>22</v>
      </c>
      <c r="B79" s="14" t="s">
        <v>93</v>
      </c>
      <c r="C79" s="65" t="s">
        <v>48</v>
      </c>
      <c r="D79" s="55"/>
      <c r="E79" s="98">
        <v>1</v>
      </c>
      <c r="F79" s="117"/>
      <c r="G79" s="118"/>
      <c r="H79" s="97"/>
    </row>
    <row r="80" spans="1:8" s="1" customFormat="1" x14ac:dyDescent="0.25">
      <c r="A80" s="20"/>
      <c r="B80" s="68" t="s">
        <v>11</v>
      </c>
      <c r="C80" s="65" t="s">
        <v>48</v>
      </c>
      <c r="D80" s="51">
        <v>1</v>
      </c>
      <c r="E80" s="103">
        <f>E79*D80</f>
        <v>1</v>
      </c>
      <c r="F80" s="117"/>
      <c r="G80" s="118"/>
      <c r="H80" s="97"/>
    </row>
    <row r="81" spans="1:8" s="1" customFormat="1" x14ac:dyDescent="0.25">
      <c r="A81" s="20"/>
      <c r="B81" s="68" t="s">
        <v>68</v>
      </c>
      <c r="C81" s="53" t="s">
        <v>6</v>
      </c>
      <c r="D81" s="51">
        <v>1</v>
      </c>
      <c r="E81" s="103">
        <f>(4.2*0.53*0.15)/2+(4.2*1.2*0.1)+(1.5*2*0.1+1.2*2*0.1)+(1.5*1.2*0.1)+(1.5*0.3*0.15)*2+1.5</f>
        <v>3.0259499999999999</v>
      </c>
      <c r="F81" s="117"/>
      <c r="G81" s="118"/>
      <c r="H81" s="97"/>
    </row>
    <row r="82" spans="1:8" s="1" customFormat="1" x14ac:dyDescent="0.25">
      <c r="A82" s="35"/>
      <c r="B82" s="72" t="s">
        <v>69</v>
      </c>
      <c r="C82" s="54" t="s">
        <v>15</v>
      </c>
      <c r="D82" s="52"/>
      <c r="E82" s="105">
        <v>0.3</v>
      </c>
      <c r="F82" s="117"/>
      <c r="G82" s="118"/>
      <c r="H82" s="97"/>
    </row>
    <row r="83" spans="1:8" s="1" customFormat="1" x14ac:dyDescent="0.25">
      <c r="A83" s="35"/>
      <c r="B83" s="72" t="s">
        <v>70</v>
      </c>
      <c r="C83" s="54" t="s">
        <v>8</v>
      </c>
      <c r="D83" s="52"/>
      <c r="E83" s="105">
        <f>5.7*0.6*2+1.2*0.6*4+1.5*0.2*2+6</f>
        <v>16.32</v>
      </c>
      <c r="F83" s="117"/>
      <c r="G83" s="118"/>
      <c r="H83" s="97"/>
    </row>
    <row r="84" spans="1:8" s="1" customFormat="1" x14ac:dyDescent="0.25">
      <c r="A84" s="35"/>
      <c r="B84" s="72" t="s">
        <v>95</v>
      </c>
      <c r="C84" s="54" t="s">
        <v>49</v>
      </c>
      <c r="D84" s="52"/>
      <c r="E84" s="105">
        <f>1*4.2+1.5*1.2+0.5*1.5+4.2*0.6+0.6*1.2</f>
        <v>9.99</v>
      </c>
      <c r="F84" s="117"/>
      <c r="G84" s="118"/>
      <c r="H84" s="97"/>
    </row>
    <row r="85" spans="1:8" s="1" customFormat="1" x14ac:dyDescent="0.25">
      <c r="A85" s="35"/>
      <c r="B85" s="72" t="s">
        <v>71</v>
      </c>
      <c r="C85" s="54" t="s">
        <v>16</v>
      </c>
      <c r="D85" s="52"/>
      <c r="E85" s="105">
        <f>4.2+1.2+0.6+0.6</f>
        <v>6.6</v>
      </c>
      <c r="F85" s="117"/>
      <c r="G85" s="118"/>
      <c r="H85" s="97"/>
    </row>
    <row r="86" spans="1:8" s="1" customFormat="1" x14ac:dyDescent="0.25">
      <c r="A86" s="35"/>
      <c r="B86" s="72" t="s">
        <v>39</v>
      </c>
      <c r="C86" s="54" t="s">
        <v>10</v>
      </c>
      <c r="D86" s="52"/>
      <c r="E86" s="105">
        <v>1</v>
      </c>
      <c r="F86" s="117"/>
      <c r="G86" s="118"/>
      <c r="H86" s="97"/>
    </row>
    <row r="87" spans="1:8" s="15" customFormat="1" ht="25.5" x14ac:dyDescent="0.25">
      <c r="A87" s="34">
        <v>23</v>
      </c>
      <c r="B87" s="14" t="s">
        <v>52</v>
      </c>
      <c r="C87" s="65" t="s">
        <v>8</v>
      </c>
      <c r="D87" s="55"/>
      <c r="E87" s="98">
        <f>60*3.45-(2.5*3.47)+16.3*3.6+8.4*3.6</f>
        <v>287.245</v>
      </c>
      <c r="F87" s="117"/>
      <c r="G87" s="118"/>
      <c r="H87" s="97"/>
    </row>
    <row r="88" spans="1:8" s="1" customFormat="1" x14ac:dyDescent="0.25">
      <c r="A88" s="20"/>
      <c r="B88" s="68" t="s">
        <v>11</v>
      </c>
      <c r="C88" s="53" t="s">
        <v>8</v>
      </c>
      <c r="D88" s="51">
        <v>1</v>
      </c>
      <c r="E88" s="103">
        <f>E87*D88</f>
        <v>287.245</v>
      </c>
      <c r="F88" s="117"/>
      <c r="G88" s="118"/>
      <c r="H88" s="97"/>
    </row>
    <row r="89" spans="1:8" s="1" customFormat="1" x14ac:dyDescent="0.25">
      <c r="A89" s="20"/>
      <c r="B89" s="68" t="s">
        <v>94</v>
      </c>
      <c r="C89" s="53" t="s">
        <v>9</v>
      </c>
      <c r="D89" s="51">
        <v>0.63</v>
      </c>
      <c r="E89" s="103">
        <f>E87*D89</f>
        <v>180.96435</v>
      </c>
      <c r="F89" s="117"/>
      <c r="G89" s="118"/>
      <c r="H89" s="97"/>
    </row>
    <row r="90" spans="1:8" s="15" customFormat="1" x14ac:dyDescent="0.25">
      <c r="A90" s="34">
        <v>24</v>
      </c>
      <c r="B90" s="14" t="s">
        <v>67</v>
      </c>
      <c r="C90" s="65" t="s">
        <v>8</v>
      </c>
      <c r="D90" s="55"/>
      <c r="E90" s="98">
        <f>7.2*4.3</f>
        <v>30.96</v>
      </c>
      <c r="F90" s="117"/>
      <c r="G90" s="118"/>
      <c r="H90" s="97"/>
    </row>
    <row r="91" spans="1:8" s="1" customFormat="1" x14ac:dyDescent="0.25">
      <c r="A91" s="20"/>
      <c r="B91" s="68" t="s">
        <v>11</v>
      </c>
      <c r="C91" s="53" t="s">
        <v>8</v>
      </c>
      <c r="D91" s="51">
        <v>1</v>
      </c>
      <c r="E91" s="103">
        <f>E90*D91</f>
        <v>30.96</v>
      </c>
      <c r="F91" s="117"/>
      <c r="G91" s="118"/>
      <c r="H91" s="97"/>
    </row>
    <row r="92" spans="1:8" s="1" customFormat="1" x14ac:dyDescent="0.25">
      <c r="A92" s="20"/>
      <c r="B92" s="68" t="s">
        <v>94</v>
      </c>
      <c r="C92" s="53" t="s">
        <v>9</v>
      </c>
      <c r="D92" s="51">
        <v>0.63</v>
      </c>
      <c r="E92" s="103">
        <f>E90*D92</f>
        <v>19.504799999999999</v>
      </c>
      <c r="F92" s="117"/>
      <c r="G92" s="118"/>
      <c r="H92" s="97"/>
    </row>
    <row r="93" spans="1:8" s="1" customFormat="1" ht="31.5" x14ac:dyDescent="0.25">
      <c r="A93" s="58">
        <v>25</v>
      </c>
      <c r="B93" s="91" t="s">
        <v>121</v>
      </c>
      <c r="C93" s="57" t="s">
        <v>8</v>
      </c>
      <c r="D93" s="56"/>
      <c r="E93" s="103">
        <v>9.6999999999999993</v>
      </c>
      <c r="F93" s="117"/>
      <c r="G93" s="118"/>
      <c r="H93" s="97"/>
    </row>
    <row r="94" spans="1:8" s="1" customFormat="1" x14ac:dyDescent="0.25">
      <c r="A94" s="58"/>
      <c r="B94" s="68" t="s">
        <v>11</v>
      </c>
      <c r="C94" s="57" t="s">
        <v>8</v>
      </c>
      <c r="D94" s="56"/>
      <c r="E94" s="103">
        <v>9.6999999999999993</v>
      </c>
      <c r="F94" s="117"/>
      <c r="G94" s="118"/>
      <c r="H94" s="97"/>
    </row>
    <row r="95" spans="1:8" s="1" customFormat="1" ht="27" x14ac:dyDescent="0.25">
      <c r="A95" s="58">
        <v>26</v>
      </c>
      <c r="B95" s="68" t="s">
        <v>122</v>
      </c>
      <c r="C95" s="57" t="s">
        <v>8</v>
      </c>
      <c r="D95" s="56"/>
      <c r="E95" s="103">
        <v>13</v>
      </c>
      <c r="F95" s="117"/>
      <c r="G95" s="118"/>
      <c r="H95" s="97"/>
    </row>
    <row r="96" spans="1:8" s="1" customFormat="1" x14ac:dyDescent="0.25">
      <c r="A96" s="58"/>
      <c r="B96" s="68" t="s">
        <v>11</v>
      </c>
      <c r="C96" s="57" t="s">
        <v>8</v>
      </c>
      <c r="D96" s="56"/>
      <c r="E96" s="103">
        <v>13</v>
      </c>
      <c r="F96" s="117"/>
      <c r="G96" s="118"/>
      <c r="H96" s="97"/>
    </row>
    <row r="97" spans="1:8" s="1" customFormat="1" x14ac:dyDescent="0.25">
      <c r="A97" s="58"/>
      <c r="B97" s="68" t="s">
        <v>123</v>
      </c>
      <c r="C97" s="57" t="s">
        <v>124</v>
      </c>
      <c r="D97" s="56"/>
      <c r="E97" s="103">
        <v>33</v>
      </c>
      <c r="F97" s="117"/>
      <c r="G97" s="118"/>
      <c r="H97" s="97"/>
    </row>
    <row r="98" spans="1:8" s="1" customFormat="1" x14ac:dyDescent="0.25">
      <c r="A98" s="58"/>
      <c r="B98" s="68" t="s">
        <v>125</v>
      </c>
      <c r="C98" s="57" t="s">
        <v>124</v>
      </c>
      <c r="D98" s="56"/>
      <c r="E98" s="103">
        <v>9</v>
      </c>
      <c r="F98" s="117"/>
      <c r="G98" s="118"/>
      <c r="H98" s="97"/>
    </row>
    <row r="99" spans="1:8" s="1" customFormat="1" x14ac:dyDescent="0.25">
      <c r="A99" s="58"/>
      <c r="B99" s="68" t="s">
        <v>126</v>
      </c>
      <c r="C99" s="57" t="s">
        <v>127</v>
      </c>
      <c r="D99" s="56"/>
      <c r="E99" s="103">
        <v>5</v>
      </c>
      <c r="F99" s="117"/>
      <c r="G99" s="118"/>
      <c r="H99" s="97"/>
    </row>
    <row r="100" spans="1:8" s="1" customFormat="1" x14ac:dyDescent="0.25">
      <c r="A100" s="58"/>
      <c r="B100" s="68" t="s">
        <v>128</v>
      </c>
      <c r="C100" s="57" t="s">
        <v>127</v>
      </c>
      <c r="D100" s="56"/>
      <c r="E100" s="103">
        <v>5</v>
      </c>
      <c r="F100" s="117"/>
      <c r="G100" s="118"/>
      <c r="H100" s="97"/>
    </row>
    <row r="101" spans="1:8" s="15" customFormat="1" ht="25.5" x14ac:dyDescent="0.25">
      <c r="A101" s="34">
        <v>27</v>
      </c>
      <c r="B101" s="14" t="s">
        <v>91</v>
      </c>
      <c r="C101" s="65" t="s">
        <v>8</v>
      </c>
      <c r="D101" s="55"/>
      <c r="E101" s="98">
        <f>(1.17*1.65)*3+(2.63*1.17)*2</f>
        <v>11.945699999999999</v>
      </c>
      <c r="F101" s="117"/>
      <c r="G101" s="118"/>
      <c r="H101" s="97"/>
    </row>
    <row r="102" spans="1:8" s="1" customFormat="1" x14ac:dyDescent="0.25">
      <c r="A102" s="20"/>
      <c r="B102" s="68" t="s">
        <v>11</v>
      </c>
      <c r="C102" s="53" t="s">
        <v>8</v>
      </c>
      <c r="D102" s="51">
        <v>1</v>
      </c>
      <c r="E102" s="103">
        <f>E101*D102</f>
        <v>11.945699999999999</v>
      </c>
      <c r="F102" s="117"/>
      <c r="G102" s="118"/>
      <c r="H102" s="97"/>
    </row>
    <row r="103" spans="1:8" s="1" customFormat="1" x14ac:dyDescent="0.25">
      <c r="A103" s="20"/>
      <c r="B103" s="68" t="s">
        <v>24</v>
      </c>
      <c r="C103" s="53" t="s">
        <v>9</v>
      </c>
      <c r="D103" s="51">
        <v>0.5</v>
      </c>
      <c r="E103" s="103">
        <f>E101*D103</f>
        <v>5.9728499999999993</v>
      </c>
      <c r="F103" s="117"/>
      <c r="G103" s="118"/>
      <c r="H103" s="97"/>
    </row>
    <row r="104" spans="1:8" s="1" customFormat="1" ht="14.25" thickBot="1" x14ac:dyDescent="0.3">
      <c r="A104" s="35"/>
      <c r="B104" s="72" t="s">
        <v>18</v>
      </c>
      <c r="C104" s="54" t="s">
        <v>25</v>
      </c>
      <c r="D104" s="52"/>
      <c r="E104" s="105">
        <v>1</v>
      </c>
      <c r="F104" s="117"/>
      <c r="G104" s="118"/>
      <c r="H104" s="97"/>
    </row>
    <row r="105" spans="1:8" s="5" customFormat="1" ht="25.5" customHeight="1" thickTop="1" thickBot="1" x14ac:dyDescent="0.3">
      <c r="A105" s="36">
        <v>28</v>
      </c>
      <c r="B105" s="37" t="s">
        <v>115</v>
      </c>
      <c r="C105" s="73" t="s">
        <v>15</v>
      </c>
      <c r="D105" s="63"/>
      <c r="E105" s="106">
        <v>20</v>
      </c>
      <c r="F105" s="117"/>
      <c r="G105" s="118"/>
      <c r="H105" s="97"/>
    </row>
    <row r="106" spans="1:8" s="1" customFormat="1" ht="24" customHeight="1" thickTop="1" thickBot="1" x14ac:dyDescent="0.3">
      <c r="A106" s="26"/>
      <c r="B106" s="48" t="s">
        <v>40</v>
      </c>
      <c r="C106" s="74"/>
      <c r="D106" s="74"/>
      <c r="E106" s="107"/>
      <c r="F106" s="117"/>
      <c r="G106" s="118"/>
      <c r="H106" s="97"/>
    </row>
    <row r="107" spans="1:8" s="18" customFormat="1" ht="14.25" thickTop="1" x14ac:dyDescent="0.25">
      <c r="A107" s="38">
        <v>1</v>
      </c>
      <c r="B107" s="39" t="s">
        <v>116</v>
      </c>
      <c r="C107" s="76" t="s">
        <v>16</v>
      </c>
      <c r="D107" s="77"/>
      <c r="E107" s="108">
        <v>100</v>
      </c>
      <c r="F107" s="117"/>
      <c r="G107" s="118"/>
      <c r="H107" s="97"/>
    </row>
    <row r="108" spans="1:8" x14ac:dyDescent="0.25">
      <c r="A108" s="51"/>
      <c r="B108" s="68" t="s">
        <v>7</v>
      </c>
      <c r="C108" s="76" t="s">
        <v>16</v>
      </c>
      <c r="D108" s="51">
        <v>1</v>
      </c>
      <c r="E108" s="103">
        <f>E107</f>
        <v>100</v>
      </c>
      <c r="F108" s="117"/>
      <c r="G108" s="118"/>
      <c r="H108" s="97"/>
    </row>
    <row r="109" spans="1:8" x14ac:dyDescent="0.25">
      <c r="A109" s="51"/>
      <c r="B109" s="78" t="s">
        <v>106</v>
      </c>
      <c r="C109" s="79" t="s">
        <v>10</v>
      </c>
      <c r="D109" s="80"/>
      <c r="E109" s="102">
        <v>100</v>
      </c>
      <c r="F109" s="117"/>
      <c r="G109" s="118"/>
      <c r="H109" s="97"/>
    </row>
    <row r="110" spans="1:8" x14ac:dyDescent="0.25">
      <c r="A110" s="51"/>
      <c r="B110" s="81" t="s">
        <v>107</v>
      </c>
      <c r="C110" s="79" t="s">
        <v>10</v>
      </c>
      <c r="D110" s="80"/>
      <c r="E110" s="102">
        <v>6</v>
      </c>
      <c r="F110" s="117"/>
      <c r="G110" s="118"/>
      <c r="H110" s="97"/>
    </row>
    <row r="111" spans="1:8" s="18" customFormat="1" x14ac:dyDescent="0.25">
      <c r="A111" s="38">
        <v>2</v>
      </c>
      <c r="B111" s="39" t="s">
        <v>105</v>
      </c>
      <c r="C111" s="76" t="s">
        <v>17</v>
      </c>
      <c r="D111" s="77"/>
      <c r="E111" s="108">
        <f>E113+E114</f>
        <v>31</v>
      </c>
      <c r="F111" s="117"/>
      <c r="G111" s="118"/>
      <c r="H111" s="97"/>
    </row>
    <row r="112" spans="1:8" x14ac:dyDescent="0.25">
      <c r="A112" s="51"/>
      <c r="B112" s="68" t="s">
        <v>7</v>
      </c>
      <c r="C112" s="53" t="s">
        <v>17</v>
      </c>
      <c r="D112" s="51">
        <v>1</v>
      </c>
      <c r="E112" s="103">
        <f>E111</f>
        <v>31</v>
      </c>
      <c r="F112" s="117"/>
      <c r="G112" s="118"/>
      <c r="H112" s="97"/>
    </row>
    <row r="113" spans="1:8" x14ac:dyDescent="0.25">
      <c r="A113" s="51"/>
      <c r="B113" s="78" t="s">
        <v>72</v>
      </c>
      <c r="C113" s="79" t="s">
        <v>10</v>
      </c>
      <c r="D113" s="80"/>
      <c r="E113" s="102">
        <v>9</v>
      </c>
      <c r="F113" s="117"/>
      <c r="G113" s="118"/>
      <c r="H113" s="97"/>
    </row>
    <row r="114" spans="1:8" x14ac:dyDescent="0.25">
      <c r="A114" s="51"/>
      <c r="B114" s="81" t="s">
        <v>51</v>
      </c>
      <c r="C114" s="79" t="s">
        <v>10</v>
      </c>
      <c r="D114" s="80"/>
      <c r="E114" s="102">
        <v>22</v>
      </c>
      <c r="F114" s="117"/>
      <c r="G114" s="118"/>
      <c r="H114" s="97"/>
    </row>
    <row r="115" spans="1:8" s="18" customFormat="1" x14ac:dyDescent="0.25">
      <c r="A115" s="38">
        <v>3</v>
      </c>
      <c r="B115" s="39" t="s">
        <v>73</v>
      </c>
      <c r="C115" s="76" t="s">
        <v>17</v>
      </c>
      <c r="D115" s="77"/>
      <c r="E115" s="108">
        <v>14</v>
      </c>
      <c r="F115" s="117"/>
      <c r="G115" s="118"/>
      <c r="H115" s="97"/>
    </row>
    <row r="116" spans="1:8" x14ac:dyDescent="0.25">
      <c r="A116" s="51"/>
      <c r="B116" s="68" t="s">
        <v>7</v>
      </c>
      <c r="C116" s="53" t="s">
        <v>17</v>
      </c>
      <c r="D116" s="51">
        <v>1</v>
      </c>
      <c r="E116" s="103">
        <f>E115</f>
        <v>14</v>
      </c>
      <c r="F116" s="117"/>
      <c r="G116" s="118"/>
      <c r="H116" s="97"/>
    </row>
    <row r="117" spans="1:8" x14ac:dyDescent="0.25">
      <c r="A117" s="51"/>
      <c r="B117" s="78" t="s">
        <v>129</v>
      </c>
      <c r="C117" s="79" t="s">
        <v>10</v>
      </c>
      <c r="D117" s="80"/>
      <c r="E117" s="102">
        <f>E115</f>
        <v>14</v>
      </c>
      <c r="F117" s="117"/>
      <c r="G117" s="118"/>
      <c r="H117" s="97"/>
    </row>
    <row r="118" spans="1:8" s="18" customFormat="1" x14ac:dyDescent="0.25">
      <c r="A118" s="40"/>
      <c r="B118" s="82" t="s">
        <v>23</v>
      </c>
      <c r="C118" s="83" t="s">
        <v>48</v>
      </c>
      <c r="D118" s="84"/>
      <c r="E118" s="109">
        <v>1</v>
      </c>
      <c r="F118" s="117"/>
      <c r="G118" s="118"/>
      <c r="H118" s="97"/>
    </row>
    <row r="119" spans="1:8" s="18" customFormat="1" ht="27" x14ac:dyDescent="0.25">
      <c r="A119" s="92">
        <v>4</v>
      </c>
      <c r="B119" s="93" t="s">
        <v>133</v>
      </c>
      <c r="C119" s="83" t="s">
        <v>111</v>
      </c>
      <c r="D119" s="84"/>
      <c r="E119" s="109">
        <v>1</v>
      </c>
      <c r="F119" s="117"/>
      <c r="G119" s="118"/>
      <c r="H119" s="97"/>
    </row>
    <row r="120" spans="1:8" s="18" customFormat="1" x14ac:dyDescent="0.25">
      <c r="A120" s="92"/>
      <c r="B120" s="68" t="s">
        <v>7</v>
      </c>
      <c r="C120" s="83" t="s">
        <v>111</v>
      </c>
      <c r="D120" s="95"/>
      <c r="E120" s="109">
        <v>1</v>
      </c>
      <c r="F120" s="117"/>
      <c r="G120" s="118"/>
      <c r="H120" s="97"/>
    </row>
    <row r="121" spans="1:8" s="18" customFormat="1" ht="27" x14ac:dyDescent="0.2">
      <c r="A121" s="94"/>
      <c r="B121" s="121" t="s">
        <v>134</v>
      </c>
      <c r="C121" s="83" t="s">
        <v>111</v>
      </c>
      <c r="D121" s="95"/>
      <c r="E121" s="109" t="s">
        <v>135</v>
      </c>
      <c r="F121" s="122"/>
      <c r="G121" s="123"/>
      <c r="H121" s="97"/>
    </row>
    <row r="122" spans="1:8" s="4" customFormat="1" ht="21.75" customHeight="1" x14ac:dyDescent="0.25">
      <c r="A122" s="32"/>
      <c r="B122" s="124" t="s">
        <v>44</v>
      </c>
      <c r="C122" s="30"/>
      <c r="D122" s="30"/>
      <c r="E122" s="110"/>
      <c r="F122" s="117"/>
      <c r="G122" s="118"/>
      <c r="H122" s="97"/>
    </row>
    <row r="123" spans="1:8" s="19" customFormat="1" x14ac:dyDescent="0.25">
      <c r="A123" s="41">
        <v>1</v>
      </c>
      <c r="B123" s="25" t="s">
        <v>42</v>
      </c>
      <c r="C123" s="59" t="s">
        <v>20</v>
      </c>
      <c r="D123" s="85"/>
      <c r="E123" s="108">
        <v>2</v>
      </c>
      <c r="F123" s="117"/>
      <c r="G123" s="118"/>
      <c r="H123" s="97"/>
    </row>
    <row r="124" spans="1:8" x14ac:dyDescent="0.25">
      <c r="A124" s="51"/>
      <c r="B124" s="68" t="s">
        <v>7</v>
      </c>
      <c r="C124" s="63" t="s">
        <v>20</v>
      </c>
      <c r="D124" s="51">
        <v>1</v>
      </c>
      <c r="E124" s="103">
        <f>E123*D124</f>
        <v>2</v>
      </c>
      <c r="F124" s="117"/>
      <c r="G124" s="118"/>
      <c r="H124" s="97"/>
    </row>
    <row r="125" spans="1:8" x14ac:dyDescent="0.25">
      <c r="A125" s="51"/>
      <c r="B125" s="68" t="s">
        <v>31</v>
      </c>
      <c r="C125" s="63" t="s">
        <v>20</v>
      </c>
      <c r="D125" s="51">
        <v>1</v>
      </c>
      <c r="E125" s="103">
        <f>E124*D125</f>
        <v>2</v>
      </c>
      <c r="F125" s="117"/>
      <c r="G125" s="118"/>
      <c r="H125" s="97"/>
    </row>
    <row r="126" spans="1:8" s="19" customFormat="1" x14ac:dyDescent="0.25">
      <c r="A126" s="42">
        <v>2</v>
      </c>
      <c r="B126" s="14" t="s">
        <v>90</v>
      </c>
      <c r="C126" s="63" t="s">
        <v>20</v>
      </c>
      <c r="D126" s="14"/>
      <c r="E126" s="98">
        <v>2</v>
      </c>
      <c r="F126" s="117"/>
      <c r="G126" s="118"/>
      <c r="H126" s="97"/>
    </row>
    <row r="127" spans="1:8" x14ac:dyDescent="0.25">
      <c r="A127" s="51"/>
      <c r="B127" s="68" t="s">
        <v>7</v>
      </c>
      <c r="C127" s="63" t="s">
        <v>20</v>
      </c>
      <c r="D127" s="51">
        <v>1</v>
      </c>
      <c r="E127" s="103">
        <f>E126*D127</f>
        <v>2</v>
      </c>
      <c r="F127" s="117"/>
      <c r="G127" s="118"/>
      <c r="H127" s="97"/>
    </row>
    <row r="128" spans="1:8" s="1" customFormat="1" x14ac:dyDescent="0.25">
      <c r="A128" s="13"/>
      <c r="B128" s="68" t="s">
        <v>31</v>
      </c>
      <c r="C128" s="63" t="s">
        <v>92</v>
      </c>
      <c r="D128" s="51"/>
      <c r="E128" s="103">
        <v>2</v>
      </c>
      <c r="F128" s="117"/>
      <c r="G128" s="118"/>
      <c r="H128" s="97"/>
    </row>
    <row r="129" spans="1:8" s="19" customFormat="1" x14ac:dyDescent="0.25">
      <c r="A129" s="42">
        <v>3</v>
      </c>
      <c r="B129" s="14" t="s">
        <v>41</v>
      </c>
      <c r="C129" s="53" t="s">
        <v>10</v>
      </c>
      <c r="D129" s="17"/>
      <c r="E129" s="111">
        <f>E131+E132</f>
        <v>6</v>
      </c>
      <c r="F129" s="117"/>
      <c r="G129" s="118"/>
      <c r="H129" s="97"/>
    </row>
    <row r="130" spans="1:8" x14ac:dyDescent="0.25">
      <c r="A130" s="51"/>
      <c r="B130" s="68" t="s">
        <v>7</v>
      </c>
      <c r="C130" s="53" t="s">
        <v>10</v>
      </c>
      <c r="D130" s="51">
        <v>1</v>
      </c>
      <c r="E130" s="103">
        <f>E129*D130</f>
        <v>6</v>
      </c>
      <c r="F130" s="117"/>
      <c r="G130" s="118"/>
      <c r="H130" s="97"/>
    </row>
    <row r="131" spans="1:8" x14ac:dyDescent="0.25">
      <c r="A131" s="13"/>
      <c r="B131" s="68" t="s">
        <v>58</v>
      </c>
      <c r="C131" s="53" t="s">
        <v>10</v>
      </c>
      <c r="D131" s="13"/>
      <c r="E131" s="102">
        <v>1</v>
      </c>
      <c r="F131" s="117"/>
      <c r="G131" s="118"/>
      <c r="H131" s="97"/>
    </row>
    <row r="132" spans="1:8" x14ac:dyDescent="0.25">
      <c r="A132" s="13"/>
      <c r="B132" s="68" t="s">
        <v>43</v>
      </c>
      <c r="C132" s="53" t="s">
        <v>10</v>
      </c>
      <c r="D132" s="13"/>
      <c r="E132" s="102">
        <v>5</v>
      </c>
      <c r="F132" s="117"/>
      <c r="G132" s="118"/>
      <c r="H132" s="97"/>
    </row>
    <row r="133" spans="1:8" s="19" customFormat="1" x14ac:dyDescent="0.25">
      <c r="A133" s="42">
        <v>4</v>
      </c>
      <c r="B133" s="14" t="s">
        <v>108</v>
      </c>
      <c r="C133" s="53" t="s">
        <v>20</v>
      </c>
      <c r="D133" s="86"/>
      <c r="E133" s="111">
        <v>1</v>
      </c>
      <c r="F133" s="117"/>
      <c r="G133" s="118"/>
      <c r="H133" s="97"/>
    </row>
    <row r="134" spans="1:8" x14ac:dyDescent="0.25">
      <c r="A134" s="43"/>
      <c r="B134" s="61" t="s">
        <v>7</v>
      </c>
      <c r="C134" s="53" t="s">
        <v>20</v>
      </c>
      <c r="D134" s="51">
        <v>1</v>
      </c>
      <c r="E134" s="103">
        <f>E133*D134</f>
        <v>1</v>
      </c>
      <c r="F134" s="117"/>
      <c r="G134" s="118"/>
      <c r="H134" s="97"/>
    </row>
    <row r="135" spans="1:8" ht="27" x14ac:dyDescent="0.25">
      <c r="A135" s="75"/>
      <c r="B135" s="68" t="s">
        <v>132</v>
      </c>
      <c r="C135" s="63" t="s">
        <v>10</v>
      </c>
      <c r="D135" s="64"/>
      <c r="E135" s="102">
        <v>1</v>
      </c>
      <c r="F135" s="117"/>
      <c r="G135" s="118"/>
      <c r="H135" s="97"/>
    </row>
    <row r="136" spans="1:8" s="19" customFormat="1" x14ac:dyDescent="0.25">
      <c r="A136" s="42">
        <v>5</v>
      </c>
      <c r="B136" s="14" t="s">
        <v>109</v>
      </c>
      <c r="C136" s="53" t="s">
        <v>20</v>
      </c>
      <c r="D136" s="87"/>
      <c r="E136" s="111">
        <v>2</v>
      </c>
      <c r="F136" s="117"/>
      <c r="G136" s="118"/>
      <c r="H136" s="97"/>
    </row>
    <row r="137" spans="1:8" x14ac:dyDescent="0.25">
      <c r="A137" s="43"/>
      <c r="B137" s="61" t="s">
        <v>7</v>
      </c>
      <c r="C137" s="53" t="s">
        <v>20</v>
      </c>
      <c r="D137" s="51">
        <v>1</v>
      </c>
      <c r="E137" s="103">
        <f>E136*D137</f>
        <v>2</v>
      </c>
      <c r="F137" s="117"/>
      <c r="G137" s="118"/>
      <c r="H137" s="97"/>
    </row>
    <row r="138" spans="1:8" x14ac:dyDescent="0.25">
      <c r="A138" s="75"/>
      <c r="B138" s="68" t="s">
        <v>112</v>
      </c>
      <c r="C138" s="63" t="s">
        <v>10</v>
      </c>
      <c r="D138" s="64"/>
      <c r="E138" s="102">
        <v>1</v>
      </c>
      <c r="F138" s="117"/>
      <c r="G138" s="118"/>
      <c r="H138" s="97"/>
    </row>
    <row r="139" spans="1:8" x14ac:dyDescent="0.25">
      <c r="A139" s="75"/>
      <c r="B139" s="68" t="s">
        <v>113</v>
      </c>
      <c r="C139" s="63" t="s">
        <v>10</v>
      </c>
      <c r="D139" s="64"/>
      <c r="E139" s="102">
        <v>1</v>
      </c>
      <c r="F139" s="117"/>
      <c r="G139" s="118"/>
      <c r="H139" s="97"/>
    </row>
    <row r="140" spans="1:8" s="19" customFormat="1" x14ac:dyDescent="0.25">
      <c r="A140" s="42">
        <v>6</v>
      </c>
      <c r="B140" s="14" t="s">
        <v>110</v>
      </c>
      <c r="C140" s="53" t="s">
        <v>111</v>
      </c>
      <c r="D140" s="87"/>
      <c r="E140" s="111">
        <v>1</v>
      </c>
      <c r="F140" s="117"/>
      <c r="G140" s="118"/>
      <c r="H140" s="97"/>
    </row>
    <row r="141" spans="1:8" x14ac:dyDescent="0.25">
      <c r="A141" s="43"/>
      <c r="B141" s="61" t="s">
        <v>7</v>
      </c>
      <c r="C141" s="53" t="s">
        <v>111</v>
      </c>
      <c r="D141" s="51">
        <v>1</v>
      </c>
      <c r="E141" s="103">
        <f>E140*D141</f>
        <v>1</v>
      </c>
      <c r="F141" s="117"/>
      <c r="G141" s="118"/>
      <c r="H141" s="97"/>
    </row>
    <row r="142" spans="1:8" ht="14.25" thickBot="1" x14ac:dyDescent="0.3">
      <c r="A142" s="75"/>
      <c r="B142" s="68" t="s">
        <v>119</v>
      </c>
      <c r="C142" s="63" t="s">
        <v>10</v>
      </c>
      <c r="D142" s="64"/>
      <c r="E142" s="102">
        <v>1</v>
      </c>
      <c r="F142" s="117"/>
      <c r="G142" s="118"/>
      <c r="H142" s="97"/>
    </row>
    <row r="143" spans="1:8" s="4" customFormat="1" ht="21.75" customHeight="1" thickTop="1" thickBot="1" x14ac:dyDescent="0.3">
      <c r="A143" s="27"/>
      <c r="B143" s="50" t="s">
        <v>74</v>
      </c>
      <c r="C143" s="30"/>
      <c r="D143" s="30"/>
      <c r="E143" s="110"/>
      <c r="F143" s="117"/>
      <c r="G143" s="118"/>
      <c r="H143" s="97"/>
    </row>
    <row r="144" spans="1:8" s="19" customFormat="1" ht="35.25" customHeight="1" thickTop="1" x14ac:dyDescent="0.25">
      <c r="A144" s="42">
        <v>1</v>
      </c>
      <c r="B144" s="14" t="s">
        <v>117</v>
      </c>
      <c r="C144" s="88" t="s">
        <v>10</v>
      </c>
      <c r="D144" s="89"/>
      <c r="E144" s="108">
        <v>6</v>
      </c>
      <c r="F144" s="117"/>
      <c r="G144" s="118"/>
      <c r="H144" s="97"/>
    </row>
    <row r="145" spans="1:8" x14ac:dyDescent="0.25">
      <c r="A145" s="43"/>
      <c r="B145" s="61" t="s">
        <v>7</v>
      </c>
      <c r="C145" s="53" t="s">
        <v>10</v>
      </c>
      <c r="D145" s="51">
        <v>1</v>
      </c>
      <c r="E145" s="103">
        <f>E144*D145</f>
        <v>6</v>
      </c>
      <c r="F145" s="117"/>
      <c r="G145" s="118"/>
      <c r="H145" s="97"/>
    </row>
    <row r="146" spans="1:8" s="1" customFormat="1" x14ac:dyDescent="0.25">
      <c r="A146" s="75"/>
      <c r="B146" s="68" t="s">
        <v>82</v>
      </c>
      <c r="C146" s="63" t="s">
        <v>16</v>
      </c>
      <c r="D146" s="64"/>
      <c r="E146" s="102">
        <f>1.2*3+1+0.8+1.2</f>
        <v>6.6</v>
      </c>
      <c r="F146" s="117"/>
      <c r="G146" s="118"/>
      <c r="H146" s="97"/>
    </row>
    <row r="147" spans="1:8" x14ac:dyDescent="0.25">
      <c r="A147" s="75"/>
      <c r="B147" s="68" t="s">
        <v>75</v>
      </c>
      <c r="C147" s="63" t="s">
        <v>10</v>
      </c>
      <c r="D147" s="64">
        <v>1</v>
      </c>
      <c r="E147" s="102">
        <v>12</v>
      </c>
      <c r="F147" s="117"/>
      <c r="G147" s="118"/>
      <c r="H147" s="97"/>
    </row>
    <row r="148" spans="1:8" s="1" customFormat="1" x14ac:dyDescent="0.25">
      <c r="A148" s="75"/>
      <c r="B148" s="68" t="s">
        <v>78</v>
      </c>
      <c r="C148" s="90" t="s">
        <v>16</v>
      </c>
      <c r="D148" s="64"/>
      <c r="E148" s="102">
        <v>30</v>
      </c>
      <c r="F148" s="117"/>
      <c r="G148" s="118"/>
      <c r="H148" s="97"/>
    </row>
    <row r="149" spans="1:8" s="1" customFormat="1" x14ac:dyDescent="0.25">
      <c r="A149" s="75"/>
      <c r="B149" s="68" t="s">
        <v>79</v>
      </c>
      <c r="C149" s="90" t="s">
        <v>16</v>
      </c>
      <c r="D149" s="64"/>
      <c r="E149" s="102">
        <v>130</v>
      </c>
      <c r="F149" s="117"/>
      <c r="G149" s="118"/>
      <c r="H149" s="97"/>
    </row>
    <row r="150" spans="1:8" s="1" customFormat="1" x14ac:dyDescent="0.25">
      <c r="A150" s="75"/>
      <c r="B150" s="68" t="s">
        <v>80</v>
      </c>
      <c r="C150" s="90" t="s">
        <v>20</v>
      </c>
      <c r="D150" s="64"/>
      <c r="E150" s="102">
        <v>1</v>
      </c>
      <c r="F150" s="117"/>
      <c r="G150" s="118"/>
      <c r="H150" s="97"/>
    </row>
    <row r="151" spans="1:8" s="1" customFormat="1" x14ac:dyDescent="0.25">
      <c r="A151" s="75"/>
      <c r="B151" s="68" t="s">
        <v>81</v>
      </c>
      <c r="C151" s="90" t="s">
        <v>10</v>
      </c>
      <c r="D151" s="64"/>
      <c r="E151" s="102">
        <v>2</v>
      </c>
      <c r="F151" s="117"/>
      <c r="G151" s="118"/>
      <c r="H151" s="97"/>
    </row>
    <row r="152" spans="1:8" x14ac:dyDescent="0.25">
      <c r="A152" s="75"/>
      <c r="B152" s="68" t="s">
        <v>76</v>
      </c>
      <c r="C152" s="63" t="s">
        <v>20</v>
      </c>
      <c r="D152" s="64">
        <v>1</v>
      </c>
      <c r="E152" s="102">
        <v>6</v>
      </c>
      <c r="F152" s="117"/>
      <c r="G152" s="118"/>
      <c r="H152" s="97"/>
    </row>
    <row r="153" spans="1:8" s="19" customFormat="1" x14ac:dyDescent="0.25">
      <c r="A153" s="42">
        <v>2</v>
      </c>
      <c r="B153" s="14" t="s">
        <v>118</v>
      </c>
      <c r="C153" s="90" t="s">
        <v>10</v>
      </c>
      <c r="D153" s="87"/>
      <c r="E153" s="111">
        <v>1</v>
      </c>
      <c r="F153" s="117"/>
      <c r="G153" s="118"/>
      <c r="H153" s="97"/>
    </row>
    <row r="154" spans="1:8" x14ac:dyDescent="0.25">
      <c r="A154" s="43"/>
      <c r="B154" s="61" t="s">
        <v>7</v>
      </c>
      <c r="C154" s="90" t="s">
        <v>10</v>
      </c>
      <c r="D154" s="51">
        <v>1</v>
      </c>
      <c r="E154" s="103">
        <f>E153*D154</f>
        <v>1</v>
      </c>
      <c r="F154" s="117"/>
      <c r="G154" s="118"/>
      <c r="H154" s="97"/>
    </row>
    <row r="155" spans="1:8" s="1" customFormat="1" x14ac:dyDescent="0.25">
      <c r="A155" s="75"/>
      <c r="B155" s="68" t="s">
        <v>77</v>
      </c>
      <c r="C155" s="90" t="s">
        <v>10</v>
      </c>
      <c r="D155" s="64"/>
      <c r="E155" s="102">
        <v>1</v>
      </c>
      <c r="F155" s="117"/>
      <c r="G155" s="118"/>
      <c r="H155" s="97"/>
    </row>
    <row r="156" spans="1:8" s="6" customFormat="1" ht="25.5" customHeight="1" x14ac:dyDescent="0.25">
      <c r="A156" s="44"/>
      <c r="B156" s="45" t="s">
        <v>50</v>
      </c>
      <c r="C156" s="47"/>
      <c r="D156" s="47"/>
      <c r="E156" s="112"/>
      <c r="F156" s="119"/>
      <c r="G156" s="67"/>
    </row>
    <row r="157" spans="1:8" ht="18" customHeight="1" x14ac:dyDescent="0.25">
      <c r="A157" s="13"/>
      <c r="B157" s="17" t="s">
        <v>84</v>
      </c>
      <c r="C157" s="12" t="s">
        <v>136</v>
      </c>
      <c r="D157" s="46"/>
      <c r="E157" s="113"/>
      <c r="F157" s="120"/>
      <c r="G157" s="28"/>
    </row>
    <row r="158" spans="1:8" ht="18" customHeight="1" x14ac:dyDescent="0.25">
      <c r="A158" s="13"/>
      <c r="B158" s="17" t="s">
        <v>0</v>
      </c>
      <c r="C158" s="13"/>
      <c r="D158" s="46"/>
      <c r="E158" s="113"/>
      <c r="F158" s="120"/>
      <c r="G158" s="28"/>
    </row>
    <row r="159" spans="1:8" ht="18" customHeight="1" x14ac:dyDescent="0.25">
      <c r="A159" s="13"/>
      <c r="B159" s="17" t="s">
        <v>85</v>
      </c>
      <c r="C159" s="12" t="s">
        <v>136</v>
      </c>
      <c r="D159" s="46"/>
      <c r="E159" s="113"/>
      <c r="F159" s="120"/>
      <c r="G159" s="28"/>
    </row>
    <row r="160" spans="1:8" ht="18" customHeight="1" x14ac:dyDescent="0.25">
      <c r="A160" s="13"/>
      <c r="B160" s="17" t="s">
        <v>0</v>
      </c>
      <c r="C160" s="13"/>
      <c r="D160" s="46"/>
      <c r="E160" s="113"/>
      <c r="F160" s="120"/>
      <c r="G160" s="28"/>
    </row>
    <row r="161" spans="1:7" ht="18" customHeight="1" x14ac:dyDescent="0.25">
      <c r="A161" s="13"/>
      <c r="B161" s="17" t="s">
        <v>83</v>
      </c>
      <c r="C161" s="12">
        <v>0.03</v>
      </c>
      <c r="D161" s="46"/>
      <c r="E161" s="113"/>
      <c r="F161" s="120"/>
      <c r="G161" s="28"/>
    </row>
    <row r="162" spans="1:7" ht="18" customHeight="1" x14ac:dyDescent="0.25">
      <c r="A162" s="13"/>
      <c r="B162" s="17" t="s">
        <v>0</v>
      </c>
      <c r="C162" s="13"/>
      <c r="D162" s="46"/>
      <c r="E162" s="113"/>
      <c r="F162" s="120"/>
      <c r="G162" s="28"/>
    </row>
    <row r="163" spans="1:7" ht="18" customHeight="1" x14ac:dyDescent="0.25">
      <c r="A163" s="13"/>
      <c r="B163" s="17" t="s">
        <v>86</v>
      </c>
      <c r="C163" s="12">
        <v>0.18</v>
      </c>
      <c r="D163" s="46"/>
      <c r="E163" s="113"/>
      <c r="F163" s="120"/>
      <c r="G163" s="28"/>
    </row>
    <row r="164" spans="1:7" ht="18" customHeight="1" x14ac:dyDescent="0.25">
      <c r="A164" s="13"/>
      <c r="B164" s="17" t="s">
        <v>87</v>
      </c>
      <c r="C164" s="13"/>
      <c r="D164" s="46"/>
      <c r="E164" s="113"/>
      <c r="F164" s="120"/>
      <c r="G164" s="28"/>
    </row>
    <row r="165" spans="1:7" x14ac:dyDescent="0.25">
      <c r="A165" s="3"/>
    </row>
    <row r="166" spans="1:7" x14ac:dyDescent="0.25">
      <c r="A166" s="3"/>
    </row>
    <row r="167" spans="1:7" x14ac:dyDescent="0.25">
      <c r="A167" s="3"/>
      <c r="B167" s="10"/>
      <c r="E167" s="9"/>
    </row>
    <row r="168" spans="1:7" x14ac:dyDescent="0.25">
      <c r="A168" s="3"/>
    </row>
    <row r="172" spans="1:7" x14ac:dyDescent="0.25">
      <c r="A172" s="3"/>
      <c r="B172" s="3"/>
      <c r="C172" s="3"/>
      <c r="D172" s="3"/>
      <c r="E172" s="3"/>
    </row>
  </sheetData>
  <mergeCells count="8">
    <mergeCell ref="G3:G4"/>
    <mergeCell ref="F3:F4"/>
    <mergeCell ref="C6:E6"/>
    <mergeCell ref="A1:E1"/>
    <mergeCell ref="A3:A4"/>
    <mergeCell ref="B3:B4"/>
    <mergeCell ref="C3:C4"/>
    <mergeCell ref="D3:E3"/>
  </mergeCells>
  <pageMargins left="0" right="0" top="0.25" bottom="0.25" header="0.3" footer="0.3"/>
  <pageSetup orientation="landscape" horizontalDpi="4294967293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სამშენებლო სამუშაოები ნაწილ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2018-03-23T06:58:55Z</dcterms:modified>
</cp:coreProperties>
</file>